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tables/table3.xml" ContentType="application/vnd.openxmlformats-officedocument.spreadsheetml.table+xml"/>
  <Override PartName="/xl/worksheets/sheet8.xml" ContentType="application/vnd.openxmlformats-officedocument.spreadsheetml.worksheet+xml"/>
  <Override PartName="/xl/tables/table4.xml" ContentType="application/vnd.openxmlformats-officedocument.spreadsheetml.table+xml"/>
  <Override PartName="/xl/worksheets/sheet9.xml" ContentType="application/vnd.openxmlformats-officedocument.spreadsheetml.worksheet+xml"/>
  <Override PartName="/xl/tables/table5.xml" ContentType="application/vnd.openxmlformats-officedocument.spreadsheetml.table+xml"/>
  <Override PartName="/xl/worksheets/sheet10.xml" ContentType="application/vnd.openxmlformats-officedocument.spreadsheetml.worksheet+xml"/>
  <Override PartName="/xl/tables/table6.xml" ContentType="application/vnd.openxmlformats-officedocument.spreadsheetml.table+xml"/>
  <Override PartName="/xl/worksheets/sheet11.xml" ContentType="application/vnd.openxmlformats-officedocument.spreadsheetml.worksheet+xml"/>
  <Override PartName="/xl/tables/table7.xml" ContentType="application/vnd.openxmlformats-officedocument.spreadsheetml.table+xml"/>
  <Override PartName="/xl/worksheets/sheet12.xml" ContentType="application/vnd.openxmlformats-officedocument.spreadsheetml.worksheet+xml"/>
  <Override PartName="/xl/tables/table8.xml" ContentType="application/vnd.openxmlformats-officedocument.spreadsheetml.table+xml"/>
  <Override PartName="/xl/worksheets/sheet13.xml" ContentType="application/vnd.openxmlformats-officedocument.spreadsheetml.worksheet+xml"/>
  <Override PartName="/xl/tables/table9.xml" ContentType="application/vnd.openxmlformats-officedocument.spreadsheetml.table+xml"/>
  <Override PartName="/xl/worksheets/sheet14.xml" ContentType="application/vnd.openxmlformats-officedocument.spreadsheetml.worksheet+xml"/>
  <Override PartName="/xl/tables/table10.xml" ContentType="application/vnd.openxmlformats-officedocument.spreadsheetml.table+xml"/>
  <Override PartName="/xl/worksheets/sheet15.xml" ContentType="application/vnd.openxmlformats-officedocument.spreadsheetml.worksheet+xml"/>
  <Override PartName="/xl/tables/table11.xml" ContentType="application/vnd.openxmlformats-officedocument.spreadsheetml.table+xml"/>
  <Override PartName="/xl/worksheets/sheet16.xml" ContentType="application/vnd.openxmlformats-officedocument.spreadsheetml.worksheet+xml"/>
  <Override PartName="/xl/tables/table12.xml" ContentType="application/vnd.openxmlformats-officedocument.spreadsheetml.table+xml"/>
  <Override PartName="/xl/worksheets/sheet17.xml" ContentType="application/vnd.openxmlformats-officedocument.spreadsheetml.worksheet+xml"/>
  <Override PartName="/xl/tables/table13.xml" ContentType="application/vnd.openxmlformats-officedocument.spreadsheetml.table+xml"/>
  <Override PartName="/xl/worksheets/sheet18.xml" ContentType="application/vnd.openxmlformats-officedocument.spreadsheetml.worksheet+xml"/>
  <Override PartName="/xl/tables/table14.xml" ContentType="application/vnd.openxmlformats-officedocument.spreadsheetml.table+xml"/>
  <Override PartName="/xl/worksheets/sheet19.xml" ContentType="application/vnd.openxmlformats-officedocument.spreadsheetml.worksheet+xml"/>
  <Override PartName="/xl/tables/table15.xml" ContentType="application/vnd.openxmlformats-officedocument.spreadsheetml.table+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Dashboard" sheetId="4" state="visible" r:id="rId4"/>
    <sheet xmlns:r="http://schemas.openxmlformats.org/officeDocument/2006/relationships" name="Packs" sheetId="5" state="hidden" r:id="rId5"/>
    <sheet xmlns:r="http://schemas.openxmlformats.org/officeDocument/2006/relationships" name="Members" sheetId="6" state="hidden" r:id="rId6"/>
    <sheet xmlns:r="http://schemas.openxmlformats.org/officeDocument/2006/relationships" name="ClauseLinks" sheetId="7" state="hidden" r:id="rId7"/>
    <sheet xmlns:r="http://schemas.openxmlformats.org/officeDocument/2006/relationships" name="ClauseStatus" sheetId="8" state="visible" r:id="rId8"/>
    <sheet xmlns:r="http://schemas.openxmlformats.org/officeDocument/2006/relationships" name="SoA" sheetId="9" state="visible" r:id="rId9"/>
    <sheet xmlns:r="http://schemas.openxmlformats.org/officeDocument/2006/relationships" name="Mandatory" sheetId="10" state="visible" r:id="rId10"/>
    <sheet xmlns:r="http://schemas.openxmlformats.org/officeDocument/2006/relationships" name="HighRisk" sheetId="11" state="visible" r:id="rId11"/>
    <sheet xmlns:r="http://schemas.openxmlformats.org/officeDocument/2006/relationships" name="MME" sheetId="12" state="visible" r:id="rId12"/>
    <sheet xmlns:r="http://schemas.openxmlformats.org/officeDocument/2006/relationships" name="OpenActions" sheetId="13" state="visible" r:id="rId13"/>
    <sheet xmlns:r="http://schemas.openxmlformats.org/officeDocument/2006/relationships" name="Incidents" sheetId="14" state="visible" r:id="rId14"/>
    <sheet xmlns:r="http://schemas.openxmlformats.org/officeDocument/2006/relationships" name="Phases" sheetId="15" state="hidden" r:id="rId15"/>
    <sheet xmlns:r="http://schemas.openxmlformats.org/officeDocument/2006/relationships" name="Cadence" sheetId="16" state="visible" r:id="rId16"/>
    <sheet xmlns:r="http://schemas.openxmlformats.org/officeDocument/2006/relationships" name="AuditDates" sheetId="17" state="visible" r:id="rId17"/>
    <sheet xmlns:r="http://schemas.openxmlformats.org/officeDocument/2006/relationships" name="AuditPreview" sheetId="18" state="hidden" r:id="rId18"/>
    <sheet xmlns:r="http://schemas.openxmlformats.org/officeDocument/2006/relationships" name="AuditFindings" sheetId="19" state="visible" r:id="rId19"/>
    <sheet xmlns:r="http://schemas.openxmlformats.org/officeDocument/2006/relationships" name="Review and decision" sheetId="20" state="visible" r:id="rId20"/>
    <sheet xmlns:r="http://schemas.openxmlformats.org/officeDocument/2006/relationships" name="References" sheetId="21" state="visible" r:id="rId21"/>
    <sheet xmlns:r="http://schemas.openxmlformats.org/officeDocument/2006/relationships" name="Traceability" sheetId="22" state="visible" r:id="rId22"/>
    <sheet xmlns:r="http://schemas.openxmlformats.org/officeDocument/2006/relationships" name="Lists" sheetId="23" state="hidden" r:id="rId23"/>
    <sheet xmlns:r="http://schemas.openxmlformats.org/officeDocument/2006/relationships" name="Metadata" sheetId="24" state="hidden" r:id="rId24"/>
    <sheet xmlns:r="http://schemas.openxmlformats.org/officeDocument/2006/relationships" name="_Payload" sheetId="25" state="hidden" r:id="rId25"/>
    <sheet xmlns:r="http://schemas.openxmlformats.org/officeDocument/2006/relationships" name="_Content" sheetId="26" state="hidden" r:id="rId26"/>
  </sheets>
  <definedNames>
    <definedName name="_xlnm.Print_Area" localSheetId="0">'Cover'!$A$1:$D$24</definedName>
    <definedName name="_xlnm.Print_Area" localSheetId="1">'Legal'!$A$1:$D$4</definedName>
    <definedName name="_xlnm.Print_Area" localSheetId="2">'Instructions'!$A$1:$D$18</definedName>
    <definedName name="_xlnm.Print_Titles" localSheetId="3">'Dashboard'!$1:$1</definedName>
    <definedName name="_xlnm.Print_Area" localSheetId="3">'Dashboard'!$A$1:$E$26</definedName>
    <definedName name="_xlnm.Print_Titles" localSheetId="7">'ClauseStatus'!$1:$1</definedName>
    <definedName name="_xlnm.Print_Area" localSheetId="7">'ClauseStatus'!$A$1:$D$26</definedName>
    <definedName name="_xlnm.Print_Titles" localSheetId="8">'SoA'!$1:$1</definedName>
    <definedName name="_xlnm.Print_Area" localSheetId="8">'SoA'!$A$1:$D$94</definedName>
    <definedName name="_xlnm.Print_Titles" localSheetId="9">'Mandatory'!$1:$1</definedName>
    <definedName name="_xlnm.Print_Area" localSheetId="9">'Mandatory'!$A$1:$B$28</definedName>
    <definedName name="_xlnm.Print_Titles" localSheetId="10">'HighRisk'!$1:$1</definedName>
    <definedName name="_xlnm.Print_Area" localSheetId="10">'HighRisk'!$A$1:$D$13</definedName>
    <definedName name="_xlnm.Print_Titles" localSheetId="11">'MME'!$1:$1</definedName>
    <definedName name="_xlnm.Print_Area" localSheetId="11">'MME'!$A$1:$H$7</definedName>
    <definedName name="_xlnm.Print_Titles" localSheetId="12">'OpenActions'!$1:$1</definedName>
    <definedName name="_xlnm.Print_Area" localSheetId="12">'OpenActions'!$A$1:$I$12</definedName>
    <definedName name="_xlnm.Print_Titles" localSheetId="13">'Incidents'!$1:$1</definedName>
    <definedName name="_xlnm.Print_Area" localSheetId="13">'Incidents'!$A$1:$F$7</definedName>
    <definedName name="_xlnm.Print_Titles" localSheetId="15">'Cadence'!$1:$1</definedName>
    <definedName name="_xlnm.Print_Area" localSheetId="15">'Cadence'!$A$1:$B$6</definedName>
    <definedName name="_xlnm.Print_Titles" localSheetId="16">'AuditDates'!$1:$1</definedName>
    <definedName name="_xlnm.Print_Area" localSheetId="16">'AuditDates'!$A$1:$C$5</definedName>
    <definedName name="_xlnm.Print_Titles" localSheetId="18">'AuditFindings'!$1:$1</definedName>
    <definedName name="_xlnm.Print_Area" localSheetId="18">'AuditFindings'!$A$1:$D$33</definedName>
    <definedName name="_xlnm.Print_Titles" localSheetId="19">'Review and decision'!$1:$1</definedName>
    <definedName name="_xlnm.Print_Area" localSheetId="19">'Review and decision'!$A$1:$D$13</definedName>
    <definedName name="_xlnm.Print_Area" localSheetId="20">'References'!$A$1:$A$11</definedName>
    <definedName name="_xlnm.Print_Titles" localSheetId="21">'Traceability'!$1:$1</definedName>
    <definedName name="_xlnm.Print_Area" localSheetId="21">'Traceability'!$A$1:$F$10</definedName>
  </definedNames>
  <calcPr calcId="124519" calcMode="auto" fullCalcOnLoad="1" forceFullCalc="1"/>
</workbook>
</file>

<file path=xl/styles.xml><?xml version="1.0" encoding="utf-8"?>
<styleSheet xmlns="http://schemas.openxmlformats.org/spreadsheetml/2006/main">
  <numFmts count="3">
    <numFmt numFmtId="164" formatCode="dd/mm/yyyy"/>
    <numFmt numFmtId="165" formatCode="yyyy-mm-dd"/>
    <numFmt numFmtId="166"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ptos"/>
      <b val="1"/>
      <color rgb="00366092"/>
      <sz val="11"/>
    </font>
    <font>
      <name val="Arial"/>
      <b val="1"/>
      <color rgb="00366092"/>
    </font>
    <font>
      <name val="Arial"/>
      <color rgb="001F2328"/>
    </font>
    <font>
      <name val="Aptos"/>
      <b val="1"/>
      <color rgb="00366092"/>
      <sz val="16"/>
    </font>
    <font>
      <name val="Aptos"/>
      <color rgb="0057606A"/>
      <sz val="10"/>
    </font>
    <font>
      <name val="Aptos"/>
      <b val="1"/>
      <color rgb="00366092"/>
      <sz val="12"/>
    </font>
    <font>
      <name val="Aptos"/>
      <sz val="11"/>
    </font>
    <font>
      <name val="Aptos"/>
      <b val="1"/>
      <color rgb="00366092"/>
      <sz val="14"/>
    </font>
    <font>
      <name val="Aptos"/>
      <i val="1"/>
      <color rgb="00666666"/>
    </font>
  </fonts>
  <fills count="5">
    <fill>
      <patternFill/>
    </fill>
    <fill>
      <patternFill patternType="gray125"/>
    </fill>
    <fill>
      <patternFill patternType="solid">
        <fgColor rgb="FFEAF3FF"/>
      </patternFill>
    </fill>
    <fill>
      <patternFill patternType="solid">
        <fgColor rgb="00F6F8FA"/>
      </patternFill>
    </fill>
    <fill>
      <patternFill patternType="solid">
        <fgColor rgb="00EEF2F6"/>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9">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12" fillId="0" borderId="17" applyAlignment="1" pivotButton="0" quotePrefix="0" xfId="0">
      <alignment vertical="center" wrapText="1"/>
    </xf>
    <xf numFmtId="0" fontId="13" fillId="0" borderId="0" pivotButton="0" quotePrefix="0" xfId="0"/>
    <xf numFmtId="0" fontId="10" fillId="3" borderId="19" applyAlignment="1" pivotButton="0" quotePrefix="0" xfId="0">
      <alignment horizontal="left" vertical="top"/>
    </xf>
    <xf numFmtId="0" fontId="10" fillId="4" borderId="19" applyAlignment="1" pivotButton="0" quotePrefix="0" xfId="0">
      <alignment horizontal="left" vertical="top"/>
    </xf>
    <xf numFmtId="0" fontId="11" fillId="0" borderId="19" applyAlignment="1" pivotButton="0" quotePrefix="0" xfId="0">
      <alignment horizontal="left" vertical="top"/>
    </xf>
    <xf numFmtId="0" fontId="15" fillId="0" borderId="19" applyAlignment="1" pivotButton="0" quotePrefix="0" xfId="0">
      <alignment horizontal="left" vertical="top"/>
    </xf>
    <xf numFmtId="0" fontId="11" fillId="0" borderId="19" applyAlignment="1" pivotButton="0" quotePrefix="0" xfId="0">
      <alignment vertical="center"/>
    </xf>
    <xf numFmtId="0" fontId="11" fillId="0" borderId="19" applyAlignment="1" pivotButton="0" quotePrefix="0" xfId="0">
      <alignment vertical="center" wrapText="1"/>
    </xf>
    <xf numFmtId="166" fontId="15" fillId="0" borderId="19" applyAlignment="1" pivotButton="0" quotePrefix="0" xfId="0">
      <alignment horizontal="left" vertical="top"/>
    </xf>
    <xf numFmtId="165" fontId="11" fillId="0" borderId="19" applyAlignment="1" pivotButton="0" quotePrefix="0" xfId="0">
      <alignment horizontal="left" vertical="top"/>
    </xf>
    <xf numFmtId="0" fontId="10" fillId="0" borderId="19" applyAlignment="1" pivotButton="0" quotePrefix="0" xfId="0">
      <alignment horizontal="left" vertical="top"/>
    </xf>
    <xf numFmtId="0" fontId="16" fillId="0" borderId="17" applyAlignment="1" pivotButton="0" quotePrefix="0" xfId="0">
      <alignment horizontal="left" vertical="top"/>
    </xf>
    <xf numFmtId="0" fontId="8" fillId="0" borderId="17" applyAlignment="1" pivotButton="0" quotePrefix="0" xfId="0">
      <alignment horizontal="left" vertical="top"/>
    </xf>
    <xf numFmtId="0" fontId="17" fillId="0" borderId="0" applyAlignment="1" pivotButton="0" quotePrefix="0" xfId="0">
      <alignment horizontal="left" vertical="top"/>
    </xf>
  </cellXfs>
  <cellStyles count="1">
    <cellStyle name="Normal" xfId="0" builtinId="0"/>
  </cellStyles>
  <dxfs count="3">
    <dxf>
      <font>
        <name val="Aptos"/>
        <color rgb="0014532D"/>
        <sz val="11"/>
      </font>
      <fill>
        <patternFill patternType="solid">
          <fgColor rgb="00DCFCE7"/>
          <bgColor rgb="00DCFCE7"/>
        </patternFill>
      </fill>
    </dxf>
    <dxf>
      <font>
        <name val="Aptos"/>
        <color rgb="00854D0E"/>
        <sz val="11"/>
      </font>
      <fill>
        <patternFill patternType="solid">
          <fgColor rgb="00FEF9C3"/>
          <bgColor rgb="00FEF9C3"/>
        </patternFill>
      </fill>
    </dxf>
    <dxf>
      <font>
        <name val="Aptos"/>
        <color rgb="00991B1B"/>
        <sz val="11"/>
      </font>
      <fill>
        <patternFill patternType="solid">
          <fgColor rgb="00FEE2E2"/>
          <bgColor rgb="00FEE2E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measure_packs" displayName="ep_measure_packs" ref="A1:E8" headerRowCount="1">
  <autoFilter ref="A1:E8"/>
  <tableColumns count="5">
    <tableColumn id="1" name="Clause"/>
    <tableColumn id="2" name="Title"/>
    <tableColumn id="3" name="Records"/>
    <tableColumn id="4" name="Present"/>
    <tableColumn id="5" name="Complete"/>
  </tableColumns>
  <tableStyleInfo name="TableStyleMedium2" showFirstColumn="0" showLastColumn="0" showRowStripes="1" showColumnStripes="0"/>
</table>
</file>

<file path=xl/tables/table2.xml><?xml version="1.0" encoding="utf-8"?>
<table xmlns="http://schemas.openxmlformats.org/spreadsheetml/2006/main" id="2" name="ep_measure_members" displayName="ep_measure_members" ref="A1:C157" headerRowCount="1">
  <autoFilter ref="A1:C157"/>
  <tableColumns count="3">
    <tableColumn id="1" name="Artifact ID"/>
    <tableColumn id="2" name="Title"/>
    <tableColumn id="3" name="Present"/>
  </tableColumns>
  <tableStyleInfo name="TableStyleMedium2" showFirstColumn="0" showLastColumn="0" showRowStripes="1" showColumnStripes="0"/>
</table>
</file>

<file path=xl/tables/table3.xml><?xml version="1.0" encoding="utf-8"?>
<table xmlns="http://schemas.openxmlformats.org/spreadsheetml/2006/main" id="3" name="ep_measure_clause_links" displayName="ep_measure_clause_links" ref="A1:C76" headerRowCount="1">
  <autoFilter ref="A1:C76"/>
  <tableColumns count="3">
    <tableColumn id="1" name="Clause ID"/>
    <tableColumn id="2" name="Linked ID"/>
    <tableColumn id="3" name="InSnapshot"/>
  </tableColumns>
  <tableStyleInfo name="TableStyleMedium2" showFirstColumn="0" showLastColumn="0" showRowStripes="1" showColumnStripes="0"/>
</table>
</file>

<file path=xl/tables/table4.xml><?xml version="1.0" encoding="utf-8"?>
<table xmlns="http://schemas.openxmlformats.org/spreadsheetml/2006/main" id="4" name="ep_measure_clause_status" displayName="ep_measure_clause_status" ref="A1:D26" headerRowCount="1">
  <autoFilter ref="A1:D26"/>
  <tableColumns count="4">
    <tableColumn id="1" name="Clause ID"/>
    <tableColumn id="2" name="Implementation status"/>
    <tableColumn id="3" name="Evidence status"/>
    <tableColumn id="4" name="Linked artifact(s)"/>
  </tableColumns>
  <tableStyleInfo name="TableStyleMedium2" showFirstColumn="0" showLastColumn="0" showRowStripes="1" showColumnStripes="0"/>
</table>
</file>

<file path=xl/tables/table5.xml><?xml version="1.0" encoding="utf-8"?>
<table xmlns="http://schemas.openxmlformats.org/spreadsheetml/2006/main" id="5" name="ep_measure_soa" displayName="ep_measure_soa" ref="A1:D94" headerRowCount="1">
  <autoFilter ref="A1:D94"/>
  <tableColumns count="4">
    <tableColumn id="1" name="Control ID"/>
    <tableColumn id="2" name="Applicability"/>
    <tableColumn id="3" name="Implementation status"/>
    <tableColumn id="4" name="Evidence status"/>
  </tableColumns>
  <tableStyleInfo name="TableStyleMedium2" showFirstColumn="0" showLastColumn="0" showRowStripes="1" showColumnStripes="0"/>
</table>
</file>

<file path=xl/tables/table6.xml><?xml version="1.0" encoding="utf-8"?>
<table xmlns="http://schemas.openxmlformats.org/spreadsheetml/2006/main" id="6" name="ep_measure_mandatory" displayName="ep_measure_mandatory" ref="A1:B28" headerRowCount="1">
  <autoFilter ref="A1:B28"/>
  <tableColumns count="2">
    <tableColumn id="1" name="Record ID"/>
    <tableColumn id="2" name="Status"/>
  </tableColumns>
  <tableStyleInfo name="TableStyleMedium2" showFirstColumn="0" showLastColumn="0" showRowStripes="1" showColumnStripes="0"/>
</table>
</file>

<file path=xl/tables/table7.xml><?xml version="1.0" encoding="utf-8"?>
<table xmlns="http://schemas.openxmlformats.org/spreadsheetml/2006/main" id="7" name="ep_measure_high_risk" displayName="ep_measure_high_risk" ref="A1:D13" headerRowCount="1">
  <autoFilter ref="A1:D13"/>
  <tableColumns count="4">
    <tableColumn id="1" name="Risk ID"/>
    <tableColumn id="2" name="Inherent rating"/>
    <tableColumn id="3" name="Treatment ID"/>
    <tableColumn id="4" name="Status"/>
  </tableColumns>
  <tableStyleInfo name="TableStyleMedium2" showFirstColumn="0" showLastColumn="0" showRowStripes="1" showColumnStripes="0"/>
</table>
</file>

<file path=xl/tables/table8.xml><?xml version="1.0" encoding="utf-8"?>
<table xmlns="http://schemas.openxmlformats.org/spreadsheetml/2006/main" id="8" name="ep_measure_mme" displayName="ep_measure_mme" ref="A1:H7" headerRowCount="1">
  <autoFilter ref="A1:H7"/>
  <tableColumns count="8">
    <tableColumn id="1" name="Metric ID"/>
    <tableColumn id="2" name="Metric"/>
    <tableColumn id="3" name="Target"/>
    <tableColumn id="4" name="Actual Result"/>
    <tableColumn id="5" name="Status"/>
    <tableColumn id="6" name="Owner"/>
    <tableColumn id="7" name="Evidence Reference"/>
    <tableColumn id="8" name="Notes"/>
  </tableColumns>
  <tableStyleInfo name="TableStyleMedium2" showFirstColumn="0" showLastColumn="0" showRowStripes="1" showColumnStripes="0"/>
</table>
</file>

<file path=xl/tables/table9.xml><?xml version="1.0" encoding="utf-8"?>
<table xmlns="http://schemas.openxmlformats.org/spreadsheetml/2006/main" id="9" name="ep_measure_open_actions" displayName="ep_measure_open_actions" ref="A1:I12" headerRowCount="1">
  <autoFilter ref="A1:I12"/>
  <tableColumns count="9">
    <tableColumn id="1" name="Action ID"/>
    <tableColumn id="2" name="Source"/>
    <tableColumn id="3" name="Gap"/>
    <tableColumn id="4" name="Related Area"/>
    <tableColumn id="5" name="Owner"/>
    <tableColumn id="6" name="Priority"/>
    <tableColumn id="7" name="Target Date"/>
    <tableColumn id="8" name="Evidence Reference"/>
    <tableColumn id="9" name="Status"/>
  </tableColumns>
  <tableStyleInfo name="TableStyleMedium2" showFirstColumn="0" showLastColumn="0" showRowStripes="1" showColumnStripes="0"/>
</table>
</file>

<file path=xl/tables/table10.xml><?xml version="1.0" encoding="utf-8"?>
<table xmlns="http://schemas.openxmlformats.org/spreadsheetml/2006/main" id="10" name="ep_measure_incidents" displayName="ep_measure_incidents" ref="A1:F7" headerRowCount="1">
  <autoFilter ref="A1:F7"/>
  <tableColumns count="6">
    <tableColumn id="1" name="Incident ID"/>
    <tableColumn id="2" name="Reported Date"/>
    <tableColumn id="3" name="Severity"/>
    <tableColumn id="4" name="Status"/>
    <tableColumn id="5" name="Owner"/>
    <tableColumn id="6" name="Category"/>
  </tableColumns>
  <tableStyleInfo name="TableStyleMedium2" showFirstColumn="0" showLastColumn="0" showRowStripes="1" showColumnStripes="0"/>
</table>
</file>

<file path=xl/tables/table11.xml><?xml version="1.0" encoding="utf-8"?>
<table xmlns="http://schemas.openxmlformats.org/spreadsheetml/2006/main" id="11" name="ep_measure_phases" displayName="ep_measure_phases" ref="A1:E9" headerRowCount="1">
  <autoFilter ref="A1:E9"/>
  <tableColumns count="5">
    <tableColumn id="1" name="Phase ID"/>
    <tableColumn id="2" name="Milestone"/>
    <tableColumn id="3" name="Status"/>
    <tableColumn id="4" name="Current"/>
    <tableColumn id="5" name="Planned Finish"/>
  </tableColumns>
  <tableStyleInfo name="TableStyleMedium2" showFirstColumn="0" showLastColumn="0" showRowStripes="1" showColumnStripes="0"/>
</table>
</file>

<file path=xl/tables/table12.xml><?xml version="1.0" encoding="utf-8"?>
<table xmlns="http://schemas.openxmlformats.org/spreadsheetml/2006/main" id="12" name="ep_measure_cadence" displayName="ep_measure_cadence" ref="A1:B6" headerRowCount="1">
  <autoFilter ref="A1:B6"/>
  <tableColumns count="2">
    <tableColumn id="1" name="Field"/>
    <tableColumn id="2" name="Value"/>
  </tableColumns>
  <tableStyleInfo name="TableStyleMedium2" showFirstColumn="0" showLastColumn="0" showRowStripes="1" showColumnStripes="0"/>
</table>
</file>

<file path=xl/tables/table13.xml><?xml version="1.0" encoding="utf-8"?>
<table xmlns="http://schemas.openxmlformats.org/spreadsheetml/2006/main" id="13" name="ep_measure_audit_dates" displayName="ep_measure_audit_dates" ref="A1:C5" headerRowCount="1">
  <autoFilter ref="A1:C5"/>
  <tableColumns count="3">
    <tableColumn id="1" name="Audit Area"/>
    <tableColumn id="2" name="Planned Date"/>
    <tableColumn id="3" name="Status"/>
  </tableColumns>
  <tableStyleInfo name="TableStyleMedium2" showFirstColumn="0" showLastColumn="0" showRowStripes="1" showColumnStripes="0"/>
</table>
</file>

<file path=xl/tables/table14.xml><?xml version="1.0" encoding="utf-8"?>
<table xmlns="http://schemas.openxmlformats.org/spreadsheetml/2006/main" id="14" name="ep_measure_audit_preview" displayName="ep_measure_audit_preview" ref="A1:B13" headerRowCount="1">
  <autoFilter ref="A1:B13"/>
  <tableColumns count="2">
    <tableColumn id="1" name="Field"/>
    <tableColumn id="2" name="Value"/>
  </tableColumns>
  <tableStyleInfo name="TableStyleMedium2" showFirstColumn="0" showLastColumn="0" showRowStripes="1" showColumnStripes="0"/>
</table>
</file>

<file path=xl/tables/table15.xml><?xml version="1.0" encoding="utf-8"?>
<table xmlns="http://schemas.openxmlformats.org/spreadsheetml/2006/main" id="15" name="ep_measure_audit_findings" displayName="ep_measure_audit_findings" ref="A1:D33" headerRowCount="1">
  <autoFilter ref="A1:D33"/>
  <tableColumns count="4">
    <tableColumn id="1" name="Source"/>
    <tableColumn id="2" name="Criterion"/>
    <tableColumn id="3" name="Score"/>
    <tableColumn id="4" name="What"/>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_rels/sheet7.xml.rels><Relationships xmlns="http://schemas.openxmlformats.org/package/2006/relationships"><Relationship Type="http://schemas.openxmlformats.org/officeDocument/2006/relationships/table" Target="/xl/tables/table3.xml" Id="rId1"/></Relationships>
</file>

<file path=xl/worksheets/_rels/sheet8.xml.rels><Relationships xmlns="http://schemas.openxmlformats.org/package/2006/relationships"><Relationship Type="http://schemas.openxmlformats.org/officeDocument/2006/relationships/table" Target="/xl/tables/table4.xml" Id="rId1"/></Relationships>
</file>

<file path=xl/worksheets/_rels/sheet9.xml.rels><Relationships xmlns="http://schemas.openxmlformats.org/package/2006/relationships"><Relationship Type="http://schemas.openxmlformats.org/officeDocument/2006/relationships/table" Target="/xl/tables/table5.xml" Id="rId1"/></Relationships>
</file>

<file path=xl/worksheets/_rels/sheet10.xml.rels><Relationships xmlns="http://schemas.openxmlformats.org/package/2006/relationships"><Relationship Type="http://schemas.openxmlformats.org/officeDocument/2006/relationships/table" Target="/xl/tables/table6.xml" Id="rId1"/></Relationships>
</file>

<file path=xl/worksheets/_rels/sheet11.xml.rels><Relationships xmlns="http://schemas.openxmlformats.org/package/2006/relationships"><Relationship Type="http://schemas.openxmlformats.org/officeDocument/2006/relationships/table" Target="/xl/tables/table7.xml" Id="rId1"/></Relationships>
</file>

<file path=xl/worksheets/_rels/sheet12.xml.rels><Relationships xmlns="http://schemas.openxmlformats.org/package/2006/relationships"><Relationship Type="http://schemas.openxmlformats.org/officeDocument/2006/relationships/table" Target="/xl/tables/table8.xml" Id="rId1"/></Relationships>
</file>

<file path=xl/worksheets/_rels/sheet13.xml.rels><Relationships xmlns="http://schemas.openxmlformats.org/package/2006/relationships"><Relationship Type="http://schemas.openxmlformats.org/officeDocument/2006/relationships/table" Target="/xl/tables/table9.xml" Id="rId1"/></Relationships>
</file>

<file path=xl/worksheets/_rels/sheet14.xml.rels><Relationships xmlns="http://schemas.openxmlformats.org/package/2006/relationships"><Relationship Type="http://schemas.openxmlformats.org/officeDocument/2006/relationships/table" Target="/xl/tables/table10.xml" Id="rId1"/></Relationships>
</file>

<file path=xl/worksheets/_rels/sheet15.xml.rels><Relationships xmlns="http://schemas.openxmlformats.org/package/2006/relationships"><Relationship Type="http://schemas.openxmlformats.org/officeDocument/2006/relationships/table" Target="/xl/tables/table11.xml" Id="rId1"/></Relationships>
</file>

<file path=xl/worksheets/_rels/sheet16.xml.rels><Relationships xmlns="http://schemas.openxmlformats.org/package/2006/relationships"><Relationship Type="http://schemas.openxmlformats.org/officeDocument/2006/relationships/table" Target="/xl/tables/table12.xml" Id="rId1"/></Relationships>
</file>

<file path=xl/worksheets/_rels/sheet17.xml.rels><Relationships xmlns="http://schemas.openxmlformats.org/package/2006/relationships"><Relationship Type="http://schemas.openxmlformats.org/officeDocument/2006/relationships/table" Target="/xl/tables/table13.xml" Id="rId1"/></Relationships>
</file>

<file path=xl/worksheets/_rels/sheet18.xml.rels><Relationships xmlns="http://schemas.openxmlformats.org/package/2006/relationships"><Relationship Type="http://schemas.openxmlformats.org/officeDocument/2006/relationships/table" Target="/xl/tables/table14.xml" Id="rId1"/></Relationships>
</file>

<file path=xl/worksheets/_rels/sheet19.xml.rels><Relationships xmlns="http://schemas.openxmlformats.org/package/2006/relationships"><Relationship Type="http://schemas.openxmlformats.org/officeDocument/2006/relationships/table" Target="/xl/tables/table15.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Operational ISMS Dashboard</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111" customHeight="1" s="23">
      <c r="A8" s="43" t="inlineStr">
        <is>
          <t>This example is the operational ISMS dashboard for the Arcfield / Arcfield Platform freeze. It shows how the ISMS is running: SoA implementation and evidence, approved mandatory documents, untreated high risks, metrics below target, open CARs, open incidents and improvements, last management review, next internal audit and certificate validity. The next-audit preview is the same 9.2 engine as the internal audit report on this freeze; it is not a recertification decision. KPIs are derived from the 11 September 2026 freeze; this workbook is not a second SoA. It belongs to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IMPL-WB</t>
        </is>
      </c>
      <c r="C13" s="34" t="n"/>
      <c r="D13" s="34" t="n"/>
    </row>
    <row r="14">
      <c r="A14" s="48" t="inlineStr">
        <is>
          <t>Asset type</t>
        </is>
      </c>
      <c r="B14" s="38" t="inlineStr">
        <is>
          <t>Dashboard</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8"/>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Use the workbook to track implementation status, not to replace the underlying evidence artifacts.</t>
        </is>
      </c>
    </row>
    <row r="4" s="23">
      <c r="A4" s="52" t="inlineStr">
        <is>
          <t>Keep every sheet tied to an owner, source artifact, output and review cadence.</t>
        </is>
      </c>
    </row>
    <row r="5" s="23">
      <c r="A5" s="52" t="inlineStr">
        <is>
          <t>Update readiness metrics with evidence references.</t>
        </is>
      </c>
    </row>
    <row r="6" s="23">
      <c r="A6" s="52" t="inlineStr">
        <is>
          <t>Convert gaps into owned actions with priority and target date.</t>
        </is>
      </c>
    </row>
    <row r="7" s="23">
      <c r="A7" s="52" t="inlineStr">
        <is>
          <t>Review dashboard status before internal audit, management review and certification milestones.</t>
        </is>
      </c>
    </row>
    <row r="8" s="23">
      <c r="A8" s="52" t="inlineStr">
        <is>
          <t>Keep lookup values aligned with current artifact standards.</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c r="A15" s="52" t="inlineStr">
        <is>
          <t>Open the Dashboard sheet for automatic KPIs and charts driven by Working-table formulas — do not type KPI values by hand.</t>
        </is>
      </c>
    </row>
    <row r="16" s="23">
      <c r="A16" s="52" t="inlineStr">
        <is>
          <t>Use the Traceability sheet to confirm Risk → Treatment → Control → SoA → Evidence → Action ID columns are present and populated.</t>
        </is>
      </c>
    </row>
    <row r="17" s="23"/>
    <row r="18" ht="81" customHeight="1" s="23">
      <c r="A18" s="53" t="inlineStr">
        <is>
          <t>💡 Hint: Keep the workbook evidence-linked: status without owner, evidence and next action is not audit-ready.
Book reference: Implementation &amp; Certification, Implementation Readiness &amp; Planning</t>
        </is>
      </c>
      <c r="B18" s="54" t="n"/>
      <c r="C18" s="54" t="n"/>
      <c r="D18" s="54" t="n"/>
    </row>
  </sheetData>
  <mergeCells count="1">
    <mergeCell ref="A18:D18"/>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E26"/>
  <sheetViews>
    <sheetView workbookViewId="0">
      <pane ySplit="3" topLeftCell="A4" activePane="bottomLeft" state="frozen"/>
      <selection pane="bottomLeft" activeCell="A1" sqref="A1"/>
    </sheetView>
  </sheetViews>
  <sheetFormatPr baseColWidth="8" defaultRowHeight="15"/>
  <cols>
    <col width="48" customWidth="1" style="23" min="1" max="1"/>
    <col width="22" customWidth="1" style="23" min="2" max="2"/>
    <col width="12" customWidth="1" style="23" min="3" max="3"/>
    <col width="14" customWidth="1" style="23" min="4" max="4"/>
    <col width="72" customWidth="1" style="23" min="5" max="5"/>
  </cols>
  <sheetData>
    <row r="1" ht="36" customHeight="1" s="23">
      <c r="A1" s="55" t="inlineStr">
        <is>
          <t>Operational ISMS Dashboard</t>
        </is>
      </c>
    </row>
    <row r="2" ht="36" customHeight="1" s="23">
      <c r="A2" s="56" t="inlineStr">
        <is>
          <t>Formulas over freeze slices in this workbook. Status is colour-coded. Next-best action follows Status; it is a hint, not a work order. Next-audit preview uses the same 9.2 engine as the internal audit report.</t>
        </is>
      </c>
    </row>
    <row r="3">
      <c r="A3" s="57" t="inlineStr">
        <is>
          <t>KPI</t>
        </is>
      </c>
      <c r="B3" s="57" t="inlineStr">
        <is>
          <t>Actual</t>
        </is>
      </c>
      <c r="C3" s="57" t="inlineStr">
        <is>
          <t>Of</t>
        </is>
      </c>
      <c r="D3" s="57" t="inlineStr">
        <is>
          <t>Status</t>
        </is>
      </c>
      <c r="E3" s="57" t="inlineStr">
        <is>
          <t>Next-best action</t>
        </is>
      </c>
    </row>
    <row r="4">
      <c r="A4" s="58" t="inlineStr">
        <is>
          <t>Status</t>
        </is>
      </c>
      <c r="B4" s="58" t="n"/>
      <c r="C4" s="58" t="n"/>
      <c r="D4" s="58" t="n"/>
      <c r="E4" s="58" t="n"/>
    </row>
    <row r="5">
      <c r="A5" s="59" t="inlineStr">
        <is>
          <t>SoA implemented / applicable</t>
        </is>
      </c>
      <c r="B5" s="60">
        <f>COUNTIF('SoA'!C2:C94,"Implemented")</f>
        <v/>
      </c>
      <c r="C5" s="59">
        <f>COUNTIF('SoA'!B2:B94,"Applicable")</f>
        <v/>
      </c>
      <c r="D5" s="61">
        <f>IF(C5="", "", IF(B5&gt;=C5,"On track",IF(B5&gt;0,"Watch","Gap")))</f>
        <v/>
      </c>
      <c r="E5" s="62">
        <f>IF(D5="","",IF(D5="On track","Keep applicable controls Implemented; re-sample SoA at the next freeze.",IF(D5="Watch","Move remaining In progress or Planned applicable controls to Implemented on SoA, with operating evidence.","Record applicability and implementation for every Annex A row on SoA.")))</f>
        <v/>
      </c>
    </row>
    <row r="6">
      <c r="A6" s="59" t="inlineStr">
        <is>
          <t>SoA evidence complete / recorded</t>
        </is>
      </c>
      <c r="B6" s="60">
        <f>COUNTIF('SoA'!D2:D94,"Complete")</f>
        <v/>
      </c>
      <c r="C6" s="59">
        <f>COUNTA('SoA'!A2:A94)</f>
        <v/>
      </c>
      <c r="D6" s="61">
        <f>IF(C6="", "", IF(B6&gt;=C6,"On track",IF(B6&gt;0,"Watch","Gap")))</f>
        <v/>
      </c>
      <c r="E6" s="62">
        <f>IF(D6="","",IF(D6="On track","Keep Complete evidence pointers current on SoA.",IF(D6="Watch","Raise Partial or Missing SoA evidence to Complete with a sampleable operating record.","Attach sampleable evidence for every applicable control on SoA.")))</f>
        <v/>
      </c>
    </row>
    <row r="7">
      <c r="A7" s="59" t="inlineStr">
        <is>
          <t>Mandatory documents approved</t>
        </is>
      </c>
      <c r="B7" s="60">
        <f>COUNTIF('Mandatory'!B2:B28,"Approved")</f>
        <v/>
      </c>
      <c r="C7" s="59">
        <f>COUNTA('Mandatory'!A2:A28)</f>
        <v/>
      </c>
      <c r="D7" s="61">
        <f>IF(C7="", "", IF(B7&gt;=C7,"On track",IF(B7&gt;0,"Watch","Gap")))</f>
        <v/>
      </c>
      <c r="E7" s="62">
        <f>IF(D7="","",IF(D7="On track","Keep approved mandatory documents in their MDR review cadence.",IF(D7="Watch","Move remaining Draft, Active or Planned rows to Approved on Mandatory.","Approve the mandatory document set on the Mandatory sheet.")))</f>
        <v/>
      </c>
    </row>
    <row r="8">
      <c r="A8" s="59" t="inlineStr">
        <is>
          <t>MME metrics below target</t>
        </is>
      </c>
      <c r="B8" s="60">
        <f>COUNTIF('MME'!E2:E7,"Below target")</f>
        <v/>
      </c>
      <c r="C8" s="59" t="n">
        <v>0</v>
      </c>
      <c r="D8" s="61">
        <f>IF(B8&lt;=C8,"On track","Gap")</f>
        <v/>
      </c>
      <c r="E8" s="62">
        <f>IF(D8="","",IF(D8="On track","Keep metrics at or above target; review owners on MME.",IF(D8="Watch","Investigate Below-target rows on MME; owner and evidence are on that sheet.","Investigate Below-target rows on MME; owner and evidence are on that sheet.")))</f>
        <v/>
      </c>
    </row>
    <row r="9"/>
    <row r="10">
      <c r="A10" s="58" t="inlineStr">
        <is>
          <t>Attention</t>
        </is>
      </c>
      <c r="B10" s="58" t="n"/>
      <c r="C10" s="58" t="n"/>
      <c r="D10" s="58" t="n"/>
      <c r="E10" s="58" t="n"/>
    </row>
    <row r="11">
      <c r="A11" s="59" t="inlineStr">
        <is>
          <t>High risks without treatment ID</t>
        </is>
      </c>
      <c r="B11" s="60">
        <f>COUNTIFS('HighRisk'!B2:B13,"High",'HighRisk'!C2:C13,"")</f>
        <v/>
      </c>
      <c r="C11" s="59" t="n">
        <v>0</v>
      </c>
      <c r="D11" s="61">
        <f>IF(B11&lt;=C11,"On track","Gap")</f>
        <v/>
      </c>
      <c r="E11" s="62">
        <f>IF(D11="","",IF(D11="On track","Every High risk already has a Treatment ID.",IF(D11="Watch","Assign a Treatment ID on HighRisk, or accept residual risk in RAMT.","Assign a Treatment ID on HighRisk, or accept residual risk in RAMT.")))</f>
        <v/>
      </c>
    </row>
    <row r="12">
      <c r="A12" s="59" t="inlineStr">
        <is>
          <t>Open CARs</t>
        </is>
      </c>
      <c r="B12" s="60">
        <f>COUNTIF('OpenActions'!B2:B12,"CAR")</f>
        <v/>
      </c>
      <c r="C12" s="59" t="n">
        <v>0</v>
      </c>
      <c r="D12" s="61">
        <f>IF(B12&lt;=C12,"On track","Gap")</f>
        <v/>
      </c>
      <c r="E12" s="62">
        <f>IF(D12="","",IF(D12="On track","No open CARs on this freeze.",IF(D12="Watch","Filter OpenActions to Source CAR and close with an effectiveness check before the next 9.2 sample.","Filter OpenActions to Source CAR and close with an effectiveness check before the next 9.2 sample.")))</f>
        <v/>
      </c>
    </row>
    <row r="13">
      <c r="A13" s="59" t="inlineStr">
        <is>
          <t>Open incidents</t>
        </is>
      </c>
      <c r="B13" s="60">
        <f>COUNTA('Incidents'!A2:A7)-COUNTIF('Incidents'!D2:D7,"Closed")</f>
        <v/>
      </c>
      <c r="C13" s="59" t="n">
        <v>0</v>
      </c>
      <c r="D13" s="61">
        <f>IF(B13&lt;=C13,"On track","Gap")</f>
        <v/>
      </c>
      <c r="E13" s="62">
        <f>IF(D13="","",IF(D13="On track","No open incidents on this freeze.",IF(D13="Watch","Drive Open, Contained or In-review rows on Incidents to Closed with evidence.","Drive Open, Contained or In-review rows on Incidents to Closed with evidence.")))</f>
        <v/>
      </c>
    </row>
    <row r="14">
      <c r="A14" s="59" t="inlineStr">
        <is>
          <t>Open improvements</t>
        </is>
      </c>
      <c r="B14" s="60">
        <f>COUNTIF('OpenActions'!B2:B12,"CIL")</f>
        <v/>
      </c>
      <c r="C14" s="59" t="n">
        <v>0</v>
      </c>
      <c r="D14" s="61">
        <f>IF(B14&lt;=C14,"On track","Gap")</f>
        <v/>
      </c>
      <c r="E14" s="62">
        <f>IF(D14="","",IF(D14="On track","No open CIL items on this freeze.",IF(D14="Watch","Filter OpenActions to Source CIL and progress or close each improvement.","Filter OpenActions to Source CIL and progress or close each improvement.")))</f>
        <v/>
      </c>
    </row>
    <row r="15"/>
    <row r="16">
      <c r="A16" s="58" t="inlineStr">
        <is>
          <t>Cadence</t>
        </is>
      </c>
      <c r="B16" s="58" t="n"/>
      <c r="C16" s="58" t="n"/>
      <c r="D16" s="58" t="n"/>
      <c r="E16" s="58" t="n"/>
    </row>
    <row r="17">
      <c r="A17" s="59" t="inlineStr">
        <is>
          <t>Last management review</t>
        </is>
      </c>
      <c r="B17" s="63">
        <f>IFERROR(INDEX('Cadence'!B2:B6,MATCH("Last management review",'Cadence'!A2:A6,0)),"")</f>
        <v/>
      </c>
      <c r="C17" s="59" t="n"/>
      <c r="D17" s="61">
        <f>IF(B17="","Gap","Watch")</f>
        <v/>
      </c>
      <c r="E17" s="62">
        <f>IF(D17="","",IF(D17="On track","Carry residual MRMT actions; next review date is on Cadence.",IF(D17="Watch","Carry residual MRMT actions; next review date is on Cadence.","Record the last management-review date from MRMT onto Cadence.")))</f>
        <v/>
      </c>
    </row>
    <row r="18">
      <c r="A18" s="59" t="inlineStr">
        <is>
          <t>Next internal audit</t>
        </is>
      </c>
      <c r="B18" s="63">
        <f>IFERROR(IF(COUNTIF('AuditDates'!C2:C5,"Planned")=0,MIN('AuditDates'!B2:B5),MINIFS('AuditDates'!B2:B5,'AuditDates'!C2:C5,"Planned")),"")</f>
        <v/>
      </c>
      <c r="C18" s="59" t="n"/>
      <c r="D18" s="61">
        <f>IF(B18="","Gap","Watch")</f>
        <v/>
      </c>
      <c r="E18" s="62">
        <f>IF(D18="","",IF(D18="On track","Prepare the next IAP sample listed on AuditDates.",IF(D18="Watch","Prepare the next IAP sample listed on AuditDates.","Plan the next internal-audit date on AuditDates.")))</f>
        <v/>
      </c>
    </row>
    <row r="19">
      <c r="A19" s="59" t="inlineStr">
        <is>
          <t>Certificate valid until</t>
        </is>
      </c>
      <c r="B19" s="63">
        <f>IFERROR(INDEX('Cadence'!B2:B6,MATCH("Certificate valid until",'Cadence'!A2:A6,0)),"")</f>
        <v/>
      </c>
      <c r="C19" s="59" t="n"/>
      <c r="D19" s="61">
        <f>IF(B19="","Gap","Watch")</f>
        <v/>
      </c>
      <c r="E19" s="62">
        <f>IF(D19="","",IF(D19="On track","Track first surveillance; certificate end date is on Cadence.",IF(D19="Watch","Track first surveillance; certificate end date is on Cadence.","Record certificate validity on Cadence.")))</f>
        <v/>
      </c>
    </row>
    <row r="20"/>
    <row r="21">
      <c r="A21" s="58" t="inlineStr">
        <is>
          <t>Next internal audit preview</t>
        </is>
      </c>
      <c r="B21" s="58" t="n"/>
      <c r="C21" s="58" t="n"/>
      <c r="D21" s="58" t="n"/>
      <c r="E21" s="58" t="n"/>
    </row>
    <row r="22">
      <c r="A22" s="59" t="inlineStr">
        <is>
          <t>Next-audit verdict</t>
        </is>
      </c>
      <c r="B22" s="60">
        <f>IFERROR(INDEX('AuditPreview'!B2:B13,MATCH("Verdict",'AuditPreview'!A2:A13,0)),"")</f>
        <v/>
      </c>
      <c r="C22" s="59" t="n"/>
      <c r="D22" s="61">
        <f>IF(B22="","",IF(ISNUMBER(SEARCH("surveillance-ready",B22)),"On track",IF(ISNUMBER(SEARCH("findings remain",B22)),"Gap","Watch")))</f>
        <v/>
      </c>
      <c r="E22" s="62">
        <f>IF(D22="","",IF(D22="On track","Keep the freeze evidence pack as presented; full scoring stays in IAR.",IF(D22="Watch","Work AuditFindings before the next 9.2 sample. This is not a recertification decision.","Work AuditFindings before the next 9.2 sample. This is not a recertification decision.")))</f>
        <v/>
      </c>
    </row>
    <row r="23">
      <c r="A23" s="59" t="inlineStr">
        <is>
          <t>Preview major nonconformities</t>
        </is>
      </c>
      <c r="B23" s="60">
        <f>IFERROR(INDEX('AuditPreview'!B2:B13,MATCH("Major nonconformities",'AuditPreview'!A2:A13,0)),"")</f>
        <v/>
      </c>
      <c r="C23" s="59" t="n">
        <v>0</v>
      </c>
      <c r="D23" s="61">
        <f>IF(B23&lt;=C23,"On track","Gap")</f>
        <v/>
      </c>
      <c r="E23" s="62">
        <f>IF(D23="","",IF(D23="On track","No major nonconformities in the 9.2 preview.",IF(D23="Watch","Close major rows on AuditFindings (not effectiveness-only) before the next sample.","Close major rows on AuditFindings (not effectiveness-only) before the next sample.")))</f>
        <v/>
      </c>
    </row>
    <row r="24">
      <c r="A24" s="59" t="inlineStr">
        <is>
          <t>Preview minor nonconformities</t>
        </is>
      </c>
      <c r="B24" s="60">
        <f>IFERROR(INDEX('AuditPreview'!B2:B13,MATCH("Minor nonconformities",'AuditPreview'!A2:A13,0)),"")</f>
        <v/>
      </c>
      <c r="C24" s="59" t="n">
        <v>0</v>
      </c>
      <c r="D24" s="61">
        <f>IF(B24&lt;=C24,"On track","Watch")</f>
        <v/>
      </c>
      <c r="E24" s="62">
        <f>IF(D24="","",IF(D24="On track","No minor nonconformities in the 9.2 preview.",IF(D24="Watch","Treat minor rows on AuditFindings in the next freeze.","Treat minor rows on AuditFindings in the next freeze.")))</f>
        <v/>
      </c>
    </row>
    <row r="25">
      <c r="A25" s="59" t="inlineStr">
        <is>
          <t>Preview ISMS evidence</t>
        </is>
      </c>
      <c r="B25" s="60">
        <f>IFERROR(INDEX('AuditPreview'!B2:B13,MATCH("ISMS evidence",'AuditPreview'!A2:A13,0)),"")</f>
        <v/>
      </c>
      <c r="C25" s="59" t="n"/>
      <c r="D25" s="61">
        <f>IF(OR(B25="High",B25="Yes"),"On track",IF(B25="Medium","Watch",IF(OR(B25="Low",B25="No"),"Gap","")))</f>
        <v/>
      </c>
      <c r="E25" s="62">
        <f>IF(D25="","",IF(D25="On track","Preview ISMS evidence is High.",IF(D25="Watch","Strengthen operating evidence (minutes, logs, samples) cited from SoA.","Missing or Partial evidence will fail the next 9.2 sample; see AuditFindings.")))</f>
        <v/>
      </c>
    </row>
    <row r="26">
      <c r="A26" s="59" t="inlineStr">
        <is>
          <t>Preview ISMS effectiveness</t>
        </is>
      </c>
      <c r="B26" s="60">
        <f>IFERROR(INDEX('AuditPreview'!B2:B13,MATCH("ISMS effectiveness",'AuditPreview'!A2:A13,0)),"")</f>
        <v/>
      </c>
      <c r="C26" s="59" t="n"/>
      <c r="D26" s="61">
        <f>IF(OR(B26="High",B26="Yes"),"On track",IF(B26="Medium","Watch",IF(OR(B26="Low",B26="No"),"Gap","")))</f>
        <v/>
      </c>
      <c r="E26" s="62">
        <f>IF(D26="","",IF(D26="On track","Preview ISMS effectiveness is High.",IF(D26="Watch","Record objectives vs actuals, NC effectiveness review and 9.3 outputs.","This freeze does not show ISMS effectiveness (9.1 / 10.1); see IAR.")))</f>
        <v/>
      </c>
    </row>
  </sheetData>
  <sheetProtection selectLockedCells="0" selectUnlockedCells="0" sheet="1" objects="0" insertRows="1" insertHyperlinks="1" autoFilter="1" scenarios="0" formatColumns="1" deleteColumns="1" insertColumns="1" pivotTables="1" deleteRows="1" formatCells="1" formatRows="1" sort="1"/>
  <conditionalFormatting sqref="D5:D26">
    <cfRule type="expression" priority="1" dxfId="0">
      <formula>$D5="On track"</formula>
    </cfRule>
    <cfRule type="expression" priority="2" dxfId="1">
      <formula>$D5="Watch"</formula>
    </cfRule>
    <cfRule type="expression" priority="3" dxfId="2">
      <formula>$D5="Gap"</formula>
    </cfRule>
  </conditionalFormatting>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0"/>
  </sheetPr>
  <dimension ref="A1:E8"/>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22" customWidth="1" style="23" min="5" max="6"/>
  </cols>
  <sheetData>
    <row r="1" ht="34" customHeight="1" s="23">
      <c r="A1" s="57" t="inlineStr">
        <is>
          <t>Clause</t>
        </is>
      </c>
      <c r="B1" s="57" t="inlineStr">
        <is>
          <t>Title</t>
        </is>
      </c>
      <c r="C1" s="57" t="inlineStr">
        <is>
          <t>Records</t>
        </is>
      </c>
      <c r="D1" s="57" t="inlineStr">
        <is>
          <t>Present</t>
        </is>
      </c>
      <c r="E1" s="57" t="inlineStr">
        <is>
          <t>Complete</t>
        </is>
      </c>
    </row>
    <row r="2">
      <c r="A2" s="59" t="inlineStr">
        <is>
          <t>4</t>
        </is>
      </c>
      <c r="B2" s="59" t="inlineStr">
        <is>
          <t>Context of the organization</t>
        </is>
      </c>
      <c r="C2" s="59" t="inlineStr">
        <is>
          <t>OS, ISS</t>
        </is>
      </c>
      <c r="D2" s="59" t="inlineStr">
        <is>
          <t>2/2</t>
        </is>
      </c>
      <c r="E2" s="59" t="inlineStr">
        <is>
          <t>Yes</t>
        </is>
      </c>
    </row>
    <row r="3">
      <c r="A3" s="59" t="inlineStr">
        <is>
          <t>5</t>
        </is>
      </c>
      <c r="B3" s="59" t="inlineStr">
        <is>
          <t>Leadership</t>
        </is>
      </c>
      <c r="C3" s="59" t="inlineStr">
        <is>
          <t>ISP</t>
        </is>
      </c>
      <c r="D3" s="59" t="inlineStr">
        <is>
          <t>1/1</t>
        </is>
      </c>
      <c r="E3" s="59" t="inlineStr">
        <is>
          <t>Yes</t>
        </is>
      </c>
    </row>
    <row r="4">
      <c r="A4" s="59" t="inlineStr">
        <is>
          <t>6</t>
        </is>
      </c>
      <c r="B4" s="59" t="inlineStr">
        <is>
          <t>Planning</t>
        </is>
      </c>
      <c r="C4" s="59" t="inlineStr">
        <is>
          <t>RAM, REQT</t>
        </is>
      </c>
      <c r="D4" s="59" t="inlineStr">
        <is>
          <t>2/2</t>
        </is>
      </c>
      <c r="E4" s="59" t="inlineStr">
        <is>
          <t>Yes</t>
        </is>
      </c>
    </row>
    <row r="5">
      <c r="A5" s="59" t="inlineStr">
        <is>
          <t>7</t>
        </is>
      </c>
      <c r="B5" s="59" t="inlineStr">
        <is>
          <t>Support</t>
        </is>
      </c>
      <c r="C5" s="59" t="inlineStr">
        <is>
          <t>DCP, MDR</t>
        </is>
      </c>
      <c r="D5" s="59" t="inlineStr">
        <is>
          <t>2/2</t>
        </is>
      </c>
      <c r="E5" s="59" t="inlineStr">
        <is>
          <t>Yes</t>
        </is>
      </c>
    </row>
    <row r="6">
      <c r="A6" s="59" t="inlineStr">
        <is>
          <t>8</t>
        </is>
      </c>
      <c r="B6" s="59" t="inlineStr">
        <is>
          <t>Operation</t>
        </is>
      </c>
      <c r="C6" s="59" t="inlineStr">
        <is>
          <t>ICP, IRPROC</t>
        </is>
      </c>
      <c r="D6" s="59" t="inlineStr">
        <is>
          <t>2/2</t>
        </is>
      </c>
      <c r="E6" s="59" t="inlineStr">
        <is>
          <t>Yes</t>
        </is>
      </c>
    </row>
    <row r="7">
      <c r="A7" s="59" t="inlineStr">
        <is>
          <t>9</t>
        </is>
      </c>
      <c r="B7" s="59" t="inlineStr">
        <is>
          <t>Performance evaluation</t>
        </is>
      </c>
      <c r="C7" s="59" t="inlineStr">
        <is>
          <t>IAP, MRMT</t>
        </is>
      </c>
      <c r="D7" s="59" t="inlineStr">
        <is>
          <t>2/2</t>
        </is>
      </c>
      <c r="E7" s="59" t="inlineStr">
        <is>
          <t>Yes</t>
        </is>
      </c>
    </row>
    <row r="8">
      <c r="A8" s="59" t="inlineStr">
        <is>
          <t>10</t>
        </is>
      </c>
      <c r="B8" s="59" t="inlineStr">
        <is>
          <t>Improvement</t>
        </is>
      </c>
      <c r="C8" s="59" t="inlineStr">
        <is>
          <t>NC-RP</t>
        </is>
      </c>
      <c r="D8" s="59" t="inlineStr">
        <is>
          <t>1/1</t>
        </is>
      </c>
      <c r="E8" s="59" t="inlineStr">
        <is>
          <t>Yes</t>
        </is>
      </c>
    </row>
  </sheetData>
  <sheetProtection selectLockedCells="0" selectUnlockedCells="0" sheet="1" objects="0" insertRows="1" insertHyperlinks="1" autoFilter="1" scenarios="0" formatColumns="1" deleteColumns="1" insertColumns="1" pivotTables="1" deleteRows="1" formatCells="1" formatRows="1" sort="1"/>
  <conditionalFormatting sqref="E2:E8">
    <cfRule type="expression" priority="1" dxfId="0">
      <formula>OR(LOWER(E2)="approved",LOWER(E2)="closed",LOWER(E2)="complete",LOWER(E2)="en curso",LOWER(E2)="high",LOWER(E2)="im plan",LOWER(E2)="implemented",LOWER(E2)="on track",LOWER(E2)="yes")</formula>
    </cfRule>
    <cfRule type="expression" priority="2" dxfId="1">
      <formula>OR(LOWER(E2)="active",LOWER(E2)="beobachten",LOWER(E2)="contained",LOWER(E2)="deferred",LOWER(E2)="effectiveness check",LOWER(E2)="in progress",LOWER(E2)="in review",LOWER(E2)="in treatment",LOWER(E2)="medium",LOWER(E2)="not started",LOWER(E2)="observar",LOWER(E2)="partial",LOWER(E2)="pending review",LOWER(E2)="planned",LOWER(E2)="proposed",LOWER(E2)="update in progress",LOWER(E2)="watch")</formula>
    </cfRule>
    <cfRule type="expression" priority="3" dxfId="2">
      <formula>OR(LOWER(E2)="below target",LOWER(E2)="brecha",LOWER(E2)="draft",LOWER(E2)="gap",LOWER(E2)="low",LOWER(E2)="lücke",LOWER(E2)="missing",LOWER(E2)="no",LOWER(E2)="open")</formula>
    </cfRule>
  </conditionalFormatting>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0"/>
  </sheetPr>
  <dimension ref="A1:D157"/>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18" customWidth="1" style="23" min="5" max="6"/>
  </cols>
  <sheetData>
    <row r="1" ht="34" customHeight="1" s="23">
      <c r="A1" s="57" t="inlineStr">
        <is>
          <t>Artifact ID</t>
        </is>
      </c>
      <c r="B1" s="57" t="inlineStr">
        <is>
          <t>Title</t>
        </is>
      </c>
      <c r="C1" s="57" t="inlineStr">
        <is>
          <t>Present</t>
        </is>
      </c>
    </row>
    <row r="2">
      <c r="A2" s="59" t="inlineStr">
        <is>
          <t>27003-27004-MAP</t>
        </is>
      </c>
      <c r="B2" s="59" t="inlineStr">
        <is>
          <t>ISO 27003 / 27004 Conformance Matrix</t>
        </is>
      </c>
      <c r="C2" s="59" t="inlineStr">
        <is>
          <t>Yes</t>
        </is>
      </c>
      <c r="D2" s="9" t="n"/>
    </row>
    <row r="3">
      <c r="A3" s="59" t="inlineStr">
        <is>
          <t>ACM</t>
        </is>
      </c>
      <c r="B3" s="59" t="inlineStr">
        <is>
          <t>Access Control Matrix</t>
        </is>
      </c>
      <c r="C3" s="59" t="inlineStr">
        <is>
          <t>Yes</t>
        </is>
      </c>
      <c r="D3" s="9" t="n"/>
    </row>
    <row r="4">
      <c r="A4" s="59" t="inlineStr">
        <is>
          <t>AI</t>
        </is>
      </c>
      <c r="B4" s="59" t="inlineStr">
        <is>
          <t>Asset Inventory</t>
        </is>
      </c>
      <c r="C4" s="59" t="inlineStr">
        <is>
          <t>Yes</t>
        </is>
      </c>
    </row>
    <row r="5">
      <c r="A5" s="59" t="inlineStr">
        <is>
          <t>AISGF</t>
        </is>
      </c>
      <c r="B5" s="59" t="inlineStr">
        <is>
          <t>AI System Governance File</t>
        </is>
      </c>
      <c r="C5" s="59" t="inlineStr">
        <is>
          <t>Yes</t>
        </is>
      </c>
    </row>
    <row r="6">
      <c r="A6" s="59" t="inlineStr">
        <is>
          <t>AMP</t>
        </is>
      </c>
      <c r="B6" s="59" t="inlineStr">
        <is>
          <t>Asset Management Policy</t>
        </is>
      </c>
      <c r="C6" s="59" t="inlineStr">
        <is>
          <t>Yes</t>
        </is>
      </c>
    </row>
    <row r="7">
      <c r="A7" s="59" t="inlineStr">
        <is>
          <t>AOAVC</t>
        </is>
      </c>
      <c r="B7" s="59" t="inlineStr">
        <is>
          <t>Asset Owner Asset Validation Checklist</t>
        </is>
      </c>
      <c r="C7" s="59" t="inlineStr">
        <is>
          <t>Yes</t>
        </is>
      </c>
    </row>
    <row r="8">
      <c r="A8" s="59" t="inlineStr">
        <is>
          <t>AORVC</t>
        </is>
      </c>
      <c r="B8" s="59" t="inlineStr">
        <is>
          <t>Asset Owner Risk Validation Checklist</t>
        </is>
      </c>
      <c r="C8" s="59" t="inlineStr">
        <is>
          <t>Yes</t>
        </is>
      </c>
    </row>
    <row r="9">
      <c r="A9" s="59" t="inlineStr">
        <is>
          <t>ARA</t>
        </is>
      </c>
      <c r="B9" s="59" t="inlineStr">
        <is>
          <t>Access Request and Approval</t>
        </is>
      </c>
      <c r="C9" s="59" t="inlineStr">
        <is>
          <t>Yes</t>
        </is>
      </c>
    </row>
    <row r="10">
      <c r="A10" s="59" t="inlineStr">
        <is>
          <t>ARR</t>
        </is>
      </c>
      <c r="B10" s="59" t="inlineStr">
        <is>
          <t>Access Rights Register</t>
        </is>
      </c>
      <c r="C10" s="59" t="inlineStr">
        <is>
          <t>Yes</t>
        </is>
      </c>
    </row>
    <row r="11">
      <c r="A11" s="59" t="inlineStr">
        <is>
          <t>ASTR</t>
        </is>
      </c>
      <c r="B11" s="59" t="inlineStr">
        <is>
          <t>Application Security Testing Register</t>
        </is>
      </c>
      <c r="C11" s="59" t="inlineStr">
        <is>
          <t>Yes</t>
        </is>
      </c>
    </row>
    <row r="12">
      <c r="A12" s="59" t="inlineStr">
        <is>
          <t>AUD-ER</t>
        </is>
      </c>
      <c r="B12" s="59" t="inlineStr">
        <is>
          <t>Auditor Evidence Request Log</t>
        </is>
      </c>
      <c r="C12" s="59" t="inlineStr">
        <is>
          <t>Yes</t>
        </is>
      </c>
    </row>
    <row r="13">
      <c r="A13" s="59" t="inlineStr">
        <is>
          <t>BCP</t>
        </is>
      </c>
      <c r="B13" s="59" t="inlineStr">
        <is>
          <t>Business Continuity Plan</t>
        </is>
      </c>
      <c r="C13" s="59" t="inlineStr">
        <is>
          <t>Yes</t>
        </is>
      </c>
    </row>
    <row r="14">
      <c r="A14" s="59" t="inlineStr">
        <is>
          <t>BCPOL</t>
        </is>
      </c>
      <c r="B14" s="59" t="inlineStr">
        <is>
          <t>Business Continuity Policy</t>
        </is>
      </c>
      <c r="C14" s="59" t="inlineStr">
        <is>
          <t>Yes</t>
        </is>
      </c>
    </row>
    <row r="15">
      <c r="A15" s="59" t="inlineStr">
        <is>
          <t>BIA</t>
        </is>
      </c>
      <c r="B15" s="59" t="inlineStr">
        <is>
          <t>Business Impact Analysis (BIA)</t>
        </is>
      </c>
      <c r="C15" s="59" t="inlineStr">
        <is>
          <t>Yes</t>
        </is>
      </c>
    </row>
    <row r="16">
      <c r="A16" s="59" t="inlineStr">
        <is>
          <t>BRP</t>
        </is>
      </c>
      <c r="B16" s="59" t="inlineStr">
        <is>
          <t>Backup and Restore Plan</t>
        </is>
      </c>
      <c r="C16" s="59" t="inlineStr">
        <is>
          <t>Yes</t>
        </is>
      </c>
    </row>
    <row r="17">
      <c r="A17" s="59" t="inlineStr">
        <is>
          <t>BRPROC</t>
        </is>
      </c>
      <c r="B17" s="59" t="inlineStr">
        <is>
          <t>Backup &amp; Recovery Procedure</t>
        </is>
      </c>
      <c r="C17" s="59" t="inlineStr">
        <is>
          <t>Yes</t>
        </is>
      </c>
    </row>
    <row r="18">
      <c r="A18" s="59" t="inlineStr">
        <is>
          <t>BRT-R</t>
        </is>
      </c>
      <c r="B18" s="59" t="inlineStr">
        <is>
          <t>Backup Restore Test Record</t>
        </is>
      </c>
      <c r="C18" s="59" t="inlineStr">
        <is>
          <t>Yes</t>
        </is>
      </c>
    </row>
    <row r="19">
      <c r="A19" s="59" t="inlineStr">
        <is>
          <t>C5-CM</t>
        </is>
      </c>
      <c r="B19" s="59" t="inlineStr">
        <is>
          <t>BSI C5 Criteria Mapping</t>
        </is>
      </c>
      <c r="C19" s="59" t="inlineStr">
        <is>
          <t>Yes</t>
        </is>
      </c>
    </row>
    <row r="20">
      <c r="A20" s="59" t="inlineStr">
        <is>
          <t>CAR</t>
        </is>
      </c>
      <c r="B20" s="59" t="inlineStr">
        <is>
          <t>Corrective Actions Register</t>
        </is>
      </c>
      <c r="C20" s="59" t="inlineStr">
        <is>
          <t>Yes</t>
        </is>
      </c>
    </row>
    <row r="21">
      <c r="A21" s="59" t="inlineStr">
        <is>
          <t>CB-SEL</t>
        </is>
      </c>
      <c r="B21" s="59" t="inlineStr">
        <is>
          <t>Certification Body Selection and Evaluation</t>
        </is>
      </c>
      <c r="C21" s="59" t="inlineStr">
        <is>
          <t>Yes</t>
        </is>
      </c>
    </row>
    <row r="22">
      <c r="A22" s="59" t="inlineStr">
        <is>
          <t>CE-SA</t>
        </is>
      </c>
      <c r="B22" s="59" t="inlineStr">
        <is>
          <t>UK Cyber Essentials Self-Assessment</t>
        </is>
      </c>
      <c r="C22" s="59" t="inlineStr">
        <is>
          <t>Yes</t>
        </is>
      </c>
    </row>
    <row r="23">
      <c r="A23" s="59" t="inlineStr">
        <is>
          <t>CERT-DR</t>
        </is>
      </c>
      <c r="B23" s="59" t="inlineStr">
        <is>
          <t>Certification Audit Dry-Run Workbook</t>
        </is>
      </c>
      <c r="C23" s="59" t="inlineStr">
        <is>
          <t>Yes</t>
        </is>
      </c>
    </row>
    <row r="24">
      <c r="A24" s="59" t="inlineStr">
        <is>
          <t>CERT-P</t>
        </is>
      </c>
      <c r="B24" s="59" t="inlineStr">
        <is>
          <t>Certification Project Plan</t>
        </is>
      </c>
      <c r="C24" s="59" t="inlineStr">
        <is>
          <t>Yes</t>
        </is>
      </c>
    </row>
    <row r="25">
      <c r="A25" s="59" t="inlineStr">
        <is>
          <t>CFE-X</t>
        </is>
      </c>
      <c r="B25" s="59" t="inlineStr">
        <is>
          <t>Cross-Framework Evidence Crosswalk</t>
        </is>
      </c>
      <c r="C25" s="59" t="inlineStr">
        <is>
          <t>Yes</t>
        </is>
      </c>
    </row>
    <row r="26">
      <c r="A26" s="59" t="inlineStr">
        <is>
          <t>CICD-H</t>
        </is>
      </c>
      <c r="B26" s="59" t="inlineStr">
        <is>
          <t>CI/CD Security Hardening Assessment</t>
        </is>
      </c>
      <c r="C26" s="59" t="inlineStr">
        <is>
          <t>Yes</t>
        </is>
      </c>
    </row>
    <row r="27">
      <c r="A27" s="59" t="inlineStr">
        <is>
          <t>CIL</t>
        </is>
      </c>
      <c r="B27" s="59" t="inlineStr">
        <is>
          <t>Continual Improvement Log</t>
        </is>
      </c>
      <c r="C27" s="59" t="inlineStr">
        <is>
          <t>Yes</t>
        </is>
      </c>
    </row>
    <row r="28">
      <c r="A28" s="59" t="inlineStr">
        <is>
          <t>CKMP</t>
        </is>
      </c>
      <c r="B28" s="59" t="inlineStr">
        <is>
          <t>Cryptographic Key Management Policy</t>
        </is>
      </c>
      <c r="C28" s="59" t="inlineStr">
        <is>
          <t>Yes</t>
        </is>
      </c>
    </row>
    <row r="29">
      <c r="A29" s="59" t="inlineStr">
        <is>
          <t>CLD-BL</t>
        </is>
      </c>
      <c r="B29" s="59" t="inlineStr">
        <is>
          <t>Cloud Security Baseline Assessment</t>
        </is>
      </c>
      <c r="C29" s="59" t="inlineStr">
        <is>
          <t>Yes</t>
        </is>
      </c>
    </row>
    <row r="30">
      <c r="A30" s="59" t="inlineStr">
        <is>
          <t>CMP</t>
        </is>
      </c>
      <c r="B30" s="59" t="inlineStr">
        <is>
          <t>Change Management Procedure</t>
        </is>
      </c>
      <c r="C30" s="59" t="inlineStr">
        <is>
          <t>Yes</t>
        </is>
      </c>
    </row>
    <row r="31">
      <c r="A31" s="59" t="inlineStr">
        <is>
          <t>CMTP</t>
        </is>
      </c>
      <c r="B31" s="59" t="inlineStr">
        <is>
          <t>Competence Matrix and Training Plan</t>
        </is>
      </c>
      <c r="C31" s="59" t="inlineStr">
        <is>
          <t>Yes</t>
        </is>
      </c>
    </row>
    <row r="32">
      <c r="A32" s="59" t="inlineStr">
        <is>
          <t>CNI</t>
        </is>
      </c>
      <c r="B32" s="59" t="inlineStr">
        <is>
          <t>Companion Navigation Index</t>
        </is>
      </c>
      <c r="C32" s="59" t="inlineStr">
        <is>
          <t>Yes</t>
        </is>
      </c>
    </row>
    <row r="33">
      <c r="A33" s="59" t="inlineStr">
        <is>
          <t>COMM-P</t>
        </is>
      </c>
      <c r="B33" s="59" t="inlineStr">
        <is>
          <t>ISMS Communication Plan</t>
        </is>
      </c>
      <c r="C33" s="59" t="inlineStr">
        <is>
          <t>Yes</t>
        </is>
      </c>
    </row>
    <row r="34">
      <c r="A34" s="59" t="inlineStr">
        <is>
          <t>CP</t>
        </is>
      </c>
      <c r="B34" s="59" t="inlineStr">
        <is>
          <t>Cryptography Policy</t>
        </is>
      </c>
      <c r="C34" s="59" t="inlineStr">
        <is>
          <t>Yes</t>
        </is>
      </c>
    </row>
    <row r="35">
      <c r="A35" s="59" t="inlineStr">
        <is>
          <t>CR</t>
        </is>
      </c>
      <c r="B35" s="59" t="inlineStr">
        <is>
          <t>Context Register</t>
        </is>
      </c>
      <c r="C35" s="59" t="inlineStr">
        <is>
          <t>Yes</t>
        </is>
      </c>
    </row>
    <row r="36">
      <c r="A36" s="59" t="inlineStr">
        <is>
          <t>CRA-PSF</t>
        </is>
      </c>
      <c r="B36" s="59" t="inlineStr">
        <is>
          <t>Cyber Resilience Act Product Security File</t>
        </is>
      </c>
      <c r="C36" s="59" t="inlineStr">
        <is>
          <t>Yes</t>
        </is>
      </c>
    </row>
    <row r="37">
      <c r="A37" s="59" t="inlineStr">
        <is>
          <t>CSP</t>
        </is>
      </c>
      <c r="B37" s="59" t="inlineStr">
        <is>
          <t>Cloud Security Policy</t>
        </is>
      </c>
      <c r="C37" s="59" t="inlineStr">
        <is>
          <t>Yes</t>
        </is>
      </c>
    </row>
    <row r="38">
      <c r="A38" s="59" t="inlineStr">
        <is>
          <t>CSR</t>
        </is>
      </c>
      <c r="B38" s="59" t="inlineStr">
        <is>
          <t>Critical Services Register</t>
        </is>
      </c>
      <c r="C38" s="59" t="inlineStr">
        <is>
          <t>Yes</t>
        </is>
      </c>
    </row>
    <row r="39">
      <c r="A39" s="59" t="inlineStr">
        <is>
          <t>CSRM</t>
        </is>
      </c>
      <c r="B39" s="59" t="inlineStr">
        <is>
          <t>Cloud Shared Responsibility Matrix</t>
        </is>
      </c>
      <c r="C39" s="59" t="inlineStr">
        <is>
          <t>Yes</t>
        </is>
      </c>
    </row>
    <row r="40">
      <c r="A40" s="59" t="inlineStr">
        <is>
          <t>CSS</t>
        </is>
      </c>
      <c r="B40" s="59" t="inlineStr">
        <is>
          <t>Cloud Security Statement</t>
        </is>
      </c>
      <c r="C40" s="59" t="inlineStr">
        <is>
          <t>Yes</t>
        </is>
      </c>
    </row>
    <row r="41">
      <c r="A41" s="59" t="inlineStr">
        <is>
          <t>CSSAQ</t>
        </is>
      </c>
      <c r="B41" s="59" t="inlineStr">
        <is>
          <t>Critical Supplier Security Assessment Questionnaire</t>
        </is>
      </c>
      <c r="C41" s="59" t="inlineStr">
        <is>
          <t>Yes</t>
        </is>
      </c>
    </row>
    <row r="42">
      <c r="A42" s="59" t="inlineStr">
        <is>
          <t>DAL</t>
        </is>
      </c>
      <c r="B42" s="59" t="inlineStr">
        <is>
          <t>Decision and Action Log</t>
        </is>
      </c>
      <c r="C42" s="59" t="inlineStr">
        <is>
          <t>Yes</t>
        </is>
      </c>
    </row>
    <row r="43">
      <c r="A43" s="59" t="inlineStr">
        <is>
          <t>DCP</t>
        </is>
      </c>
      <c r="B43" s="59" t="inlineStr">
        <is>
          <t>Document Control Procedure</t>
        </is>
      </c>
      <c r="C43" s="59" t="inlineStr">
        <is>
          <t>Yes</t>
        </is>
      </c>
    </row>
    <row r="44">
      <c r="A44" s="59" t="inlineStr">
        <is>
          <t>DEP-RISK</t>
        </is>
      </c>
      <c r="B44" s="59" t="inlineStr">
        <is>
          <t>Dependency Risk Assessment</t>
        </is>
      </c>
      <c r="C44" s="59" t="inlineStr">
        <is>
          <t>Yes</t>
        </is>
      </c>
    </row>
    <row r="45">
      <c r="A45" s="59" t="inlineStr">
        <is>
          <t>DOP</t>
        </is>
      </c>
      <c r="B45" s="59" t="inlineStr">
        <is>
          <t>Documented Operating Procedure</t>
        </is>
      </c>
      <c r="C45" s="59" t="inlineStr">
        <is>
          <t>Yes</t>
        </is>
      </c>
    </row>
    <row r="46">
      <c r="A46" s="59" t="inlineStr">
        <is>
          <t>DPAR</t>
        </is>
      </c>
      <c r="B46" s="59" t="inlineStr">
        <is>
          <t>Data Processing Activities Register (GDPR)</t>
        </is>
      </c>
      <c r="C46" s="59" t="inlineStr">
        <is>
          <t>Yes</t>
        </is>
      </c>
    </row>
    <row r="47">
      <c r="A47" s="59" t="inlineStr">
        <is>
          <t>DPIA</t>
        </is>
      </c>
      <c r="B47" s="59" t="inlineStr">
        <is>
          <t>Data Protection Impact Assessment</t>
        </is>
      </c>
      <c r="C47" s="59" t="inlineStr">
        <is>
          <t>Yes</t>
        </is>
      </c>
    </row>
    <row r="48">
      <c r="A48" s="59" t="inlineStr">
        <is>
          <t>DPR</t>
        </is>
      </c>
      <c r="B48" s="59" t="inlineStr">
        <is>
          <t>Data Processors Register (GDPR)</t>
        </is>
      </c>
      <c r="C48" s="59" t="inlineStr">
        <is>
          <t>Yes</t>
        </is>
      </c>
    </row>
    <row r="49">
      <c r="A49" s="59" t="inlineStr">
        <is>
          <t>DR</t>
        </is>
      </c>
      <c r="B49" s="59" t="inlineStr">
        <is>
          <t>Document Register</t>
        </is>
      </c>
      <c r="C49" s="59" t="inlineStr">
        <is>
          <t>Yes</t>
        </is>
      </c>
    </row>
    <row r="50">
      <c r="A50" s="59" t="inlineStr">
        <is>
          <t>DRP</t>
        </is>
      </c>
      <c r="B50" s="59" t="inlineStr">
        <is>
          <t>Disaster Recovery Plan (DRP)</t>
        </is>
      </c>
      <c r="C50" s="59" t="inlineStr">
        <is>
          <t>Yes</t>
        </is>
      </c>
    </row>
    <row r="51">
      <c r="A51" s="59" t="inlineStr">
        <is>
          <t>DSAR</t>
        </is>
      </c>
      <c r="B51" s="59" t="inlineStr">
        <is>
          <t>Data Subject Access Request</t>
        </is>
      </c>
      <c r="C51" s="59" t="inlineStr">
        <is>
          <t>Yes</t>
        </is>
      </c>
    </row>
    <row r="52">
      <c r="A52" s="59" t="inlineStr">
        <is>
          <t>ELAI</t>
        </is>
      </c>
      <c r="B52" s="59" t="inlineStr">
        <is>
          <t>Evidence Log / Audit Pack Index</t>
        </is>
      </c>
      <c r="C52" s="59" t="inlineStr">
        <is>
          <t>Yes</t>
        </is>
      </c>
    </row>
    <row r="53">
      <c r="A53" s="59" t="inlineStr">
        <is>
          <t>ENS-CAT</t>
        </is>
      </c>
      <c r="B53" s="59" t="inlineStr">
        <is>
          <t>ENS Categorization</t>
        </is>
      </c>
      <c r="C53" s="59" t="inlineStr">
        <is>
          <t>Yes</t>
        </is>
      </c>
    </row>
    <row r="54">
      <c r="A54" s="59" t="inlineStr">
        <is>
          <t>ENS-MI</t>
        </is>
      </c>
      <c r="B54" s="59" t="inlineStr">
        <is>
          <t>ENS Measure-to-Evidence Index</t>
        </is>
      </c>
      <c r="C54" s="59" t="inlineStr">
        <is>
          <t>Yes</t>
        </is>
      </c>
    </row>
    <row r="55">
      <c r="A55" s="59" t="inlineStr">
        <is>
          <t>ENV-LOG</t>
        </is>
      </c>
      <c r="B55" s="59" t="inlineStr">
        <is>
          <t>Environmental Monitoring and Alert Log</t>
        </is>
      </c>
      <c r="C55" s="59" t="inlineStr">
        <is>
          <t>Yes</t>
        </is>
      </c>
    </row>
    <row r="56">
      <c r="A56" s="59" t="inlineStr">
        <is>
          <t>EP</t>
        </is>
      </c>
      <c r="B56" s="59" t="inlineStr">
        <is>
          <t>Evacuation Plan</t>
        </is>
      </c>
      <c r="C56" s="59" t="inlineStr">
        <is>
          <t>Yes</t>
        </is>
      </c>
    </row>
    <row r="57">
      <c r="A57" s="59" t="inlineStr">
        <is>
          <t>ERR</t>
        </is>
      </c>
      <c r="B57" s="59" t="inlineStr">
        <is>
          <t>Executive Risk Report</t>
        </is>
      </c>
      <c r="C57" s="59" t="inlineStr">
        <is>
          <t>Yes</t>
        </is>
      </c>
    </row>
    <row r="58">
      <c r="A58" s="59" t="inlineStr">
        <is>
          <t>EVAC-DR</t>
        </is>
      </c>
      <c r="B58" s="59" t="inlineStr">
        <is>
          <t>Evacuation Drill Record</t>
        </is>
      </c>
      <c r="C58" s="59" t="inlineStr">
        <is>
          <t>Yes</t>
        </is>
      </c>
    </row>
    <row r="59">
      <c r="A59" s="59" t="inlineStr">
        <is>
          <t>EXR</t>
        </is>
      </c>
      <c r="B59" s="59" t="inlineStr">
        <is>
          <t>Exceptions Register</t>
        </is>
      </c>
      <c r="C59" s="59" t="inlineStr">
        <is>
          <t>Yes</t>
        </is>
      </c>
    </row>
    <row r="60">
      <c r="A60" s="59" t="inlineStr">
        <is>
          <t>FAC-RV</t>
        </is>
      </c>
      <c r="B60" s="59" t="inlineStr">
        <is>
          <t>Facility Access Review Assessment</t>
        </is>
      </c>
      <c r="C60" s="59" t="inlineStr">
        <is>
          <t>Yes</t>
        </is>
      </c>
    </row>
    <row r="61">
      <c r="A61" s="59" t="inlineStr">
        <is>
          <t>FDB</t>
        </is>
      </c>
      <c r="B61" s="59" t="inlineStr">
        <is>
          <t>Framework Delta Backlog</t>
        </is>
      </c>
      <c r="C61" s="59" t="inlineStr">
        <is>
          <t>Yes</t>
        </is>
      </c>
    </row>
    <row r="62">
      <c r="A62" s="59" t="inlineStr">
        <is>
          <t>FMI</t>
        </is>
      </c>
      <c r="B62" s="59" t="inlineStr">
        <is>
          <t>Framework Mapping Index</t>
        </is>
      </c>
      <c r="C62" s="59" t="inlineStr">
        <is>
          <t>Yes</t>
        </is>
      </c>
    </row>
    <row r="63">
      <c r="A63" s="59" t="inlineStr">
        <is>
          <t>GBDR</t>
        </is>
      </c>
      <c r="B63" s="59" t="inlineStr">
        <is>
          <t>GDPR Breach Documentation Record</t>
        </is>
      </c>
      <c r="C63" s="59" t="inlineStr">
        <is>
          <t>Yes</t>
        </is>
      </c>
    </row>
    <row r="64">
      <c r="A64" s="59" t="inlineStr">
        <is>
          <t>GS</t>
        </is>
      </c>
      <c r="B64" s="59" t="inlineStr">
        <is>
          <t>Gap Statement</t>
        </is>
      </c>
      <c r="C64" s="59" t="inlineStr">
        <is>
          <t>Yes</t>
        </is>
      </c>
    </row>
    <row r="65">
      <c r="A65" s="59" t="inlineStr">
        <is>
          <t>HRP</t>
        </is>
      </c>
      <c r="B65" s="59" t="inlineStr">
        <is>
          <t>Human Resources Policy</t>
        </is>
      </c>
      <c r="C65" s="59" t="inlineStr">
        <is>
          <t>Yes</t>
        </is>
      </c>
    </row>
    <row r="66">
      <c r="A66" s="59" t="inlineStr">
        <is>
          <t>HRSP</t>
        </is>
      </c>
      <c r="B66" s="59" t="inlineStr">
        <is>
          <t>Human Resources Security Policy</t>
        </is>
      </c>
      <c r="C66" s="59" t="inlineStr">
        <is>
          <t>Yes</t>
        </is>
      </c>
    </row>
    <row r="67">
      <c r="A67" s="59" t="inlineStr">
        <is>
          <t>IAP</t>
        </is>
      </c>
      <c r="B67" s="59" t="inlineStr">
        <is>
          <t>Internal Audit Plan</t>
        </is>
      </c>
      <c r="C67" s="59" t="inlineStr">
        <is>
          <t>Yes</t>
        </is>
      </c>
    </row>
    <row r="68">
      <c r="A68" s="59" t="inlineStr">
        <is>
          <t>IAPC</t>
        </is>
      </c>
      <c r="B68" s="59" t="inlineStr">
        <is>
          <t>Internal Audit Program &amp; Checklist</t>
        </is>
      </c>
      <c r="C68" s="59" t="inlineStr">
        <is>
          <t>Yes</t>
        </is>
      </c>
    </row>
    <row r="69">
      <c r="A69" s="59" t="inlineStr">
        <is>
          <t>IAS</t>
        </is>
      </c>
      <c r="B69" s="59" t="inlineStr">
        <is>
          <t>Information Asset Standard</t>
        </is>
      </c>
      <c r="C69" s="59" t="inlineStr">
        <is>
          <t>Yes</t>
        </is>
      </c>
    </row>
    <row r="70">
      <c r="A70" s="59" t="inlineStr">
        <is>
          <t>ICL</t>
        </is>
      </c>
      <c r="B70" s="59" t="inlineStr">
        <is>
          <t>ISMS Communication Log</t>
        </is>
      </c>
      <c r="C70" s="59" t="inlineStr">
        <is>
          <t>Yes</t>
        </is>
      </c>
    </row>
    <row r="71">
      <c r="A71" s="59" t="inlineStr">
        <is>
          <t>ICP</t>
        </is>
      </c>
      <c r="B71" s="59" t="inlineStr">
        <is>
          <t>Information Classification Policy</t>
        </is>
      </c>
      <c r="C71" s="59" t="inlineStr">
        <is>
          <t>Yes</t>
        </is>
      </c>
    </row>
    <row r="72">
      <c r="A72" s="59" t="inlineStr">
        <is>
          <t>ICVC</t>
        </is>
      </c>
      <c r="B72" s="59" t="inlineStr">
        <is>
          <t>ISO 27001 Control Owner Control Validation Checklist</t>
        </is>
      </c>
      <c r="C72" s="59" t="inlineStr">
        <is>
          <t>Yes</t>
        </is>
      </c>
    </row>
    <row r="73">
      <c r="A73" s="59" t="inlineStr">
        <is>
          <t>IGC</t>
        </is>
      </c>
      <c r="B73" s="59" t="inlineStr">
        <is>
          <t>ISMS Governance Calendar</t>
        </is>
      </c>
      <c r="C73" s="59" t="inlineStr">
        <is>
          <t>Yes</t>
        </is>
      </c>
    </row>
    <row r="74">
      <c r="A74" s="59" t="inlineStr">
        <is>
          <t>IL</t>
        </is>
      </c>
      <c r="B74" s="59" t="inlineStr">
        <is>
          <t>Incident Log</t>
        </is>
      </c>
      <c r="C74" s="59" t="inlineStr">
        <is>
          <t>Yes</t>
        </is>
      </c>
    </row>
    <row r="75">
      <c r="A75" s="59" t="inlineStr">
        <is>
          <t>IMP</t>
        </is>
      </c>
      <c r="B75" s="59" t="inlineStr">
        <is>
          <t>Incident Management Policy</t>
        </is>
      </c>
      <c r="C75" s="59" t="inlineStr">
        <is>
          <t>Yes</t>
        </is>
      </c>
    </row>
    <row r="76">
      <c r="A76" s="59" t="inlineStr">
        <is>
          <t>IMPL-P</t>
        </is>
      </c>
      <c r="B76" s="59" t="inlineStr">
        <is>
          <t>Phased ISMS Implementation Plan</t>
        </is>
      </c>
      <c r="C76" s="59" t="inlineStr">
        <is>
          <t>Yes</t>
        </is>
      </c>
    </row>
    <row r="77">
      <c r="A77" s="59" t="inlineStr">
        <is>
          <t>IMPL-WB</t>
        </is>
      </c>
      <c r="B77" s="59" t="inlineStr">
        <is>
          <t>ISMS Implementation Workbook</t>
        </is>
      </c>
      <c r="C77" s="59" t="inlineStr">
        <is>
          <t>Yes</t>
        </is>
      </c>
    </row>
    <row r="78">
      <c r="A78" s="59" t="inlineStr">
        <is>
          <t>IPR</t>
        </is>
      </c>
      <c r="B78" s="59" t="inlineStr">
        <is>
          <t>Interested Parties Register</t>
        </is>
      </c>
      <c r="C78" s="59" t="inlineStr">
        <is>
          <t>Yes</t>
        </is>
      </c>
    </row>
    <row r="79">
      <c r="A79" s="59" t="inlineStr">
        <is>
          <t>IR-RB</t>
        </is>
      </c>
      <c r="B79" s="59" t="inlineStr">
        <is>
          <t>Incident Response Runbooks</t>
        </is>
      </c>
      <c r="C79" s="59" t="inlineStr">
        <is>
          <t>Yes</t>
        </is>
      </c>
    </row>
    <row r="80">
      <c r="A80" s="59" t="inlineStr">
        <is>
          <t>IRAR</t>
        </is>
      </c>
      <c r="B80" s="59" t="inlineStr">
        <is>
          <t>ISMS Role Appointment Record</t>
        </is>
      </c>
      <c r="C80" s="59" t="inlineStr">
        <is>
          <t>Yes</t>
        </is>
      </c>
    </row>
    <row r="81">
      <c r="A81" s="59" t="inlineStr">
        <is>
          <t>IRP</t>
        </is>
      </c>
      <c r="B81" s="59" t="inlineStr">
        <is>
          <t>Incident Response Policy</t>
        </is>
      </c>
      <c r="C81" s="59" t="inlineStr">
        <is>
          <t>Yes</t>
        </is>
      </c>
    </row>
    <row r="82">
      <c r="A82" s="59" t="inlineStr">
        <is>
          <t>IRPROC</t>
        </is>
      </c>
      <c r="B82" s="59" t="inlineStr">
        <is>
          <t>Incident Response Procedure</t>
        </is>
      </c>
      <c r="C82" s="59" t="inlineStr">
        <is>
          <t>Yes</t>
        </is>
      </c>
    </row>
    <row r="83">
      <c r="A83" s="59" t="inlineStr">
        <is>
          <t>IRRT</t>
        </is>
      </c>
      <c r="B83" s="59" t="inlineStr">
        <is>
          <t>Incident Register and Reporting</t>
        </is>
      </c>
      <c r="C83" s="59" t="inlineStr">
        <is>
          <t>Yes</t>
        </is>
      </c>
    </row>
    <row r="84">
      <c r="A84" s="59" t="inlineStr">
        <is>
          <t>ISMS-CL</t>
        </is>
      </c>
      <c r="B84" s="59" t="inlineStr">
        <is>
          <t>ISMS Change Log</t>
        </is>
      </c>
      <c r="C84" s="59" t="inlineStr">
        <is>
          <t>Yes</t>
        </is>
      </c>
    </row>
    <row r="85">
      <c r="A85" s="59" t="inlineStr">
        <is>
          <t>ISO</t>
        </is>
      </c>
      <c r="B85" s="59" t="inlineStr">
        <is>
          <t>Information Security Objectives</t>
        </is>
      </c>
      <c r="C85" s="59" t="inlineStr">
        <is>
          <t>Yes</t>
        </is>
      </c>
    </row>
    <row r="86">
      <c r="A86" s="59" t="inlineStr">
        <is>
          <t>ISOCL</t>
        </is>
      </c>
      <c r="B86" s="59" t="inlineStr">
        <is>
          <t>ISO 27001:2022 Clauses</t>
        </is>
      </c>
      <c r="C86" s="59" t="inlineStr">
        <is>
          <t>Yes</t>
        </is>
      </c>
    </row>
    <row r="87">
      <c r="A87" s="59" t="inlineStr">
        <is>
          <t>ISOCTRL</t>
        </is>
      </c>
      <c r="B87" s="59" t="inlineStr">
        <is>
          <t>ISO 27001:2022 Controls</t>
        </is>
      </c>
      <c r="C87" s="59" t="inlineStr">
        <is>
          <t>Yes</t>
        </is>
      </c>
    </row>
    <row r="88">
      <c r="A88" s="59" t="inlineStr">
        <is>
          <t>ISP</t>
        </is>
      </c>
      <c r="B88" s="59" t="inlineStr">
        <is>
          <t>Information Security Policy</t>
        </is>
      </c>
      <c r="C88" s="59" t="inlineStr">
        <is>
          <t>Yes</t>
        </is>
      </c>
    </row>
    <row r="89">
      <c r="A89" s="59" t="inlineStr">
        <is>
          <t>ISS</t>
        </is>
      </c>
      <c r="B89" s="59" t="inlineStr">
        <is>
          <t>ISMS Scope Statement</t>
        </is>
      </c>
      <c r="C89" s="59" t="inlineStr">
        <is>
          <t>Yes</t>
        </is>
      </c>
    </row>
    <row r="90">
      <c r="A90" s="59" t="inlineStr">
        <is>
          <t>ITG-MM</t>
        </is>
      </c>
      <c r="B90" s="59" t="inlineStr">
        <is>
          <t>BSI IT-Grundschutz Module Mapping</t>
        </is>
      </c>
      <c r="C90" s="59" t="inlineStr">
        <is>
          <t>Yes</t>
        </is>
      </c>
    </row>
    <row r="91">
      <c r="A91" s="59" t="inlineStr">
        <is>
          <t>KEY-R</t>
        </is>
      </c>
      <c r="B91" s="59" t="inlineStr">
        <is>
          <t>Cryptographic Key Register</t>
        </is>
      </c>
      <c r="C91" s="59" t="inlineStr">
        <is>
          <t>Yes</t>
        </is>
      </c>
    </row>
    <row r="92">
      <c r="A92" s="59" t="inlineStr">
        <is>
          <t>LMP</t>
        </is>
      </c>
      <c r="B92" s="59" t="inlineStr">
        <is>
          <t>Logging and Monitoring Policy</t>
        </is>
      </c>
      <c r="C92" s="59" t="inlineStr">
        <is>
          <t>Yes</t>
        </is>
      </c>
    </row>
    <row r="93">
      <c r="A93" s="59" t="inlineStr">
        <is>
          <t>LRR</t>
        </is>
      </c>
      <c r="B93" s="59" t="inlineStr">
        <is>
          <t>Legal, Regulatory and Contractual Requirements Register</t>
        </is>
      </c>
      <c r="C93" s="59" t="inlineStr">
        <is>
          <t>Yes</t>
        </is>
      </c>
    </row>
    <row r="94">
      <c r="A94" s="59" t="inlineStr">
        <is>
          <t>MDR</t>
        </is>
      </c>
      <c r="B94" s="59" t="inlineStr">
        <is>
          <t>Mandatory Documents and Records Register</t>
        </is>
      </c>
      <c r="C94" s="59" t="inlineStr">
        <is>
          <t>Yes</t>
        </is>
      </c>
    </row>
    <row r="95">
      <c r="A95" s="59" t="inlineStr">
        <is>
          <t>MFAR</t>
        </is>
      </c>
      <c r="B95" s="59" t="inlineStr">
        <is>
          <t>Multi-Framework Assurance Report</t>
        </is>
      </c>
      <c r="C95" s="59" t="inlineStr">
        <is>
          <t>Yes</t>
        </is>
      </c>
    </row>
    <row r="96">
      <c r="A96" s="59" t="inlineStr">
        <is>
          <t>MME</t>
        </is>
      </c>
      <c r="B96" s="59" t="inlineStr">
        <is>
          <t>Monitoring and Measurement Evidence</t>
        </is>
      </c>
      <c r="C96" s="59" t="inlineStr">
        <is>
          <t>Yes</t>
        </is>
      </c>
    </row>
    <row r="97">
      <c r="A97" s="59" t="inlineStr">
        <is>
          <t>MRART</t>
        </is>
      </c>
      <c r="B97" s="59" t="inlineStr">
        <is>
          <t>Management Review Agenda &amp; Report</t>
        </is>
      </c>
      <c r="C97" s="59" t="inlineStr">
        <is>
          <t>Yes</t>
        </is>
      </c>
    </row>
    <row r="98">
      <c r="A98" s="59" t="inlineStr">
        <is>
          <t>MRMT</t>
        </is>
      </c>
      <c r="B98" s="59" t="inlineStr">
        <is>
          <t>Management Review Minutes</t>
        </is>
      </c>
      <c r="C98" s="59" t="inlineStr">
        <is>
          <t>Yes</t>
        </is>
      </c>
    </row>
    <row r="99">
      <c r="A99" s="59" t="inlineStr">
        <is>
          <t>NC-RP</t>
        </is>
      </c>
      <c r="B99" s="59" t="inlineStr">
        <is>
          <t>Nonconformity Response and Corrective Action Pack</t>
        </is>
      </c>
      <c r="C99" s="59" t="inlineStr">
        <is>
          <t>Yes</t>
        </is>
      </c>
    </row>
    <row r="100">
      <c r="A100" s="59" t="inlineStr">
        <is>
          <t>NFR-R</t>
        </is>
      </c>
      <c r="B100" s="59" t="inlineStr">
        <is>
          <t>Network Firewall Rule Review Register</t>
        </is>
      </c>
      <c r="C100" s="59" t="inlineStr">
        <is>
          <t>Yes</t>
        </is>
      </c>
    </row>
    <row r="101">
      <c r="A101" s="59" t="inlineStr">
        <is>
          <t>NIS2-RD</t>
        </is>
      </c>
      <c r="B101" s="59" t="inlineStr">
        <is>
          <t>NIS2 First-Hours Reporting Drill</t>
        </is>
      </c>
      <c r="C101" s="59" t="inlineStr">
        <is>
          <t>Yes</t>
        </is>
      </c>
    </row>
    <row r="102">
      <c r="A102" s="59" t="inlineStr">
        <is>
          <t>NSP</t>
        </is>
      </c>
      <c r="B102" s="59" t="inlineStr">
        <is>
          <t>Network Security Policy</t>
        </is>
      </c>
      <c r="C102" s="59" t="inlineStr">
        <is>
          <t>Yes</t>
        </is>
      </c>
    </row>
    <row r="103">
      <c r="A103" s="59" t="inlineStr">
        <is>
          <t>OBL-CAL</t>
        </is>
      </c>
      <c r="B103" s="59" t="inlineStr">
        <is>
          <t>Compliance Obligations Calendar</t>
        </is>
      </c>
      <c r="C103" s="59" t="inlineStr">
        <is>
          <t>Yes</t>
        </is>
      </c>
    </row>
    <row r="104">
      <c r="A104" s="59" t="inlineStr">
        <is>
          <t>OER</t>
        </is>
      </c>
      <c r="B104" s="59" t="inlineStr">
        <is>
          <t>Operations Evidence Register</t>
        </is>
      </c>
      <c r="C104" s="59" t="inlineStr">
        <is>
          <t>Yes</t>
        </is>
      </c>
    </row>
    <row r="105">
      <c r="A105" s="59" t="inlineStr">
        <is>
          <t>OFC</t>
        </is>
      </c>
      <c r="B105" s="59" t="inlineStr">
        <is>
          <t>Offboarding Checklist</t>
        </is>
      </c>
      <c r="C105" s="59" t="inlineStr">
        <is>
          <t>Yes</t>
        </is>
      </c>
    </row>
    <row r="106">
      <c r="A106" s="59" t="inlineStr">
        <is>
          <t>ONC</t>
        </is>
      </c>
      <c r="B106" s="59" t="inlineStr">
        <is>
          <t>Onboarding Checklist</t>
        </is>
      </c>
      <c r="C106" s="59" t="inlineStr">
        <is>
          <t>Yes</t>
        </is>
      </c>
    </row>
    <row r="107">
      <c r="A107" s="59" t="inlineStr">
        <is>
          <t>OPC</t>
        </is>
      </c>
      <c r="B107" s="59" t="inlineStr">
        <is>
          <t>Operational Planning and Control Evidence</t>
        </is>
      </c>
      <c r="C107" s="59" t="inlineStr">
        <is>
          <t>Yes</t>
        </is>
      </c>
    </row>
    <row r="108">
      <c r="A108" s="59" t="inlineStr">
        <is>
          <t>OPI</t>
        </is>
      </c>
      <c r="B108" s="59" t="inlineStr">
        <is>
          <t>Operational Procedures Index</t>
        </is>
      </c>
      <c r="C108" s="59" t="inlineStr">
        <is>
          <t>Yes</t>
        </is>
      </c>
    </row>
    <row r="109">
      <c r="A109" s="59" t="inlineStr">
        <is>
          <t>OS</t>
        </is>
      </c>
      <c r="B109" s="59" t="inlineStr">
        <is>
          <t>Organization Statement</t>
        </is>
      </c>
      <c r="C109" s="59" t="inlineStr">
        <is>
          <t>Yes</t>
        </is>
      </c>
    </row>
    <row r="110">
      <c r="A110" s="59" t="inlineStr">
        <is>
          <t>PAP</t>
        </is>
      </c>
      <c r="B110" s="59" t="inlineStr">
        <is>
          <t>Password &amp; Authentication Policy</t>
        </is>
      </c>
      <c r="C110" s="59" t="inlineStr">
        <is>
          <t>Yes</t>
        </is>
      </c>
    </row>
    <row r="111">
      <c r="A111" s="59" t="inlineStr">
        <is>
          <t>PAR</t>
        </is>
      </c>
      <c r="B111" s="59" t="inlineStr">
        <is>
          <t>Physical Access Register</t>
        </is>
      </c>
      <c r="C111" s="59" t="inlineStr">
        <is>
          <t>Yes</t>
        </is>
      </c>
    </row>
    <row r="112">
      <c r="A112" s="59" t="inlineStr">
        <is>
          <t>PARR</t>
        </is>
      </c>
      <c r="B112" s="59" t="inlineStr">
        <is>
          <t>Policy Approval and Review Register</t>
        </is>
      </c>
      <c r="C112" s="59" t="inlineStr">
        <is>
          <t>Yes</t>
        </is>
      </c>
    </row>
    <row r="113">
      <c r="A113" s="59" t="inlineStr">
        <is>
          <t>PBIVC</t>
        </is>
      </c>
      <c r="B113" s="59" t="inlineStr">
        <is>
          <t>Process Owner Business Impact Validation Checklist</t>
        </is>
      </c>
      <c r="C113" s="59" t="inlineStr">
        <is>
          <t>Yes</t>
        </is>
      </c>
    </row>
    <row r="114">
      <c r="A114" s="59" t="inlineStr">
        <is>
          <t>PCI-CDE</t>
        </is>
      </c>
      <c r="B114" s="59" t="inlineStr">
        <is>
          <t>PCI DSS CDE Scope and Control Matrix</t>
        </is>
      </c>
      <c r="C114" s="59" t="inlineStr">
        <is>
          <t>Yes</t>
        </is>
      </c>
    </row>
    <row r="115">
      <c r="A115" s="59" t="inlineStr">
        <is>
          <t>PESP</t>
        </is>
      </c>
      <c r="B115" s="59" t="inlineStr">
        <is>
          <t>Physical and Environmental Security Policy</t>
        </is>
      </c>
      <c r="C115" s="59" t="inlineStr">
        <is>
          <t>Yes</t>
        </is>
      </c>
    </row>
    <row r="116">
      <c r="A116" s="59" t="inlineStr">
        <is>
          <t>RACI</t>
        </is>
      </c>
      <c r="B116" s="59" t="inlineStr">
        <is>
          <t>ISMS RACI Matrix</t>
        </is>
      </c>
      <c r="C116" s="59" t="inlineStr">
        <is>
          <t>Yes</t>
        </is>
      </c>
    </row>
    <row r="117">
      <c r="A117" s="59" t="inlineStr">
        <is>
          <t>RAE</t>
        </is>
      </c>
      <c r="B117" s="59" t="inlineStr">
        <is>
          <t>Resource Allocation Evidence</t>
        </is>
      </c>
      <c r="C117" s="59" t="inlineStr">
        <is>
          <t>Yes</t>
        </is>
      </c>
    </row>
    <row r="118">
      <c r="A118" s="59" t="inlineStr">
        <is>
          <t>RAM</t>
        </is>
      </c>
      <c r="B118" s="59" t="inlineStr">
        <is>
          <t>Risk Assessment Methodology</t>
        </is>
      </c>
      <c r="C118" s="59" t="inlineStr">
        <is>
          <t>Yes</t>
        </is>
      </c>
    </row>
    <row r="119">
      <c r="A119" s="59" t="inlineStr">
        <is>
          <t>RAMT</t>
        </is>
      </c>
      <c r="B119" s="59" t="inlineStr">
        <is>
          <t>Risk Acceptance Minutes</t>
        </is>
      </c>
      <c r="C119" s="59" t="inlineStr">
        <is>
          <t>Yes</t>
        </is>
      </c>
    </row>
    <row r="120">
      <c r="A120" s="59" t="inlineStr">
        <is>
          <t>RASM</t>
        </is>
      </c>
      <c r="B120" s="59" t="inlineStr">
        <is>
          <t>Risk Analysis Statement according to Magerit and ISO 27005</t>
        </is>
      </c>
      <c r="C120" s="59" t="inlineStr">
        <is>
          <t>Yes</t>
        </is>
      </c>
    </row>
    <row r="121">
      <c r="A121" s="59" t="inlineStr">
        <is>
          <t>RCIA</t>
        </is>
      </c>
      <c r="B121" s="59" t="inlineStr">
        <is>
          <t>Regulatory Change Impact Assessment</t>
        </is>
      </c>
      <c r="C121" s="59" t="inlineStr">
        <is>
          <t>Yes</t>
        </is>
      </c>
    </row>
    <row r="122">
      <c r="A122" s="59" t="inlineStr">
        <is>
          <t>REL-GATE</t>
        </is>
      </c>
      <c r="B122" s="59" t="inlineStr">
        <is>
          <t>Security Release Gate Record</t>
        </is>
      </c>
      <c r="C122" s="59" t="inlineStr">
        <is>
          <t>Yes</t>
        </is>
      </c>
    </row>
    <row r="123">
      <c r="A123" s="59" t="inlineStr">
        <is>
          <t>REQT</t>
        </is>
      </c>
      <c r="B123" s="59" t="inlineStr">
        <is>
          <t>ISO 27001 Clauses 4-10 Requirements Tracker</t>
        </is>
      </c>
      <c r="C123" s="59" t="inlineStr">
        <is>
          <t>Yes</t>
        </is>
      </c>
    </row>
    <row r="124">
      <c r="A124" s="59" t="inlineStr">
        <is>
          <t>RMP</t>
        </is>
      </c>
      <c r="B124" s="59" t="inlineStr">
        <is>
          <t>Risk Management Plan</t>
        </is>
      </c>
      <c r="C124" s="59" t="inlineStr">
        <is>
          <t>Yes</t>
        </is>
      </c>
    </row>
    <row r="125">
      <c r="A125" s="59" t="inlineStr">
        <is>
          <t>ROAR</t>
        </is>
      </c>
      <c r="B125" s="59" t="inlineStr">
        <is>
          <t>ISMS Risks and Opportunities Register</t>
        </is>
      </c>
      <c r="C125" s="59" t="inlineStr">
        <is>
          <t>Yes</t>
        </is>
      </c>
    </row>
    <row r="126">
      <c r="A126" s="59" t="inlineStr">
        <is>
          <t>RPIT</t>
        </is>
      </c>
      <c r="B126" s="59" t="inlineStr">
        <is>
          <t>Response Procedure by Incident Type</t>
        </is>
      </c>
      <c r="C126" s="59" t="inlineStr">
        <is>
          <t>Yes</t>
        </is>
      </c>
    </row>
    <row r="127">
      <c r="A127" s="59" t="inlineStr">
        <is>
          <t>RR</t>
        </is>
      </c>
      <c r="B127" s="59" t="inlineStr">
        <is>
          <t>Risk Register</t>
        </is>
      </c>
      <c r="C127" s="59" t="inlineStr">
        <is>
          <t>Yes</t>
        </is>
      </c>
    </row>
    <row r="128">
      <c r="A128" s="59" t="inlineStr">
        <is>
          <t>RRS</t>
        </is>
      </c>
      <c r="B128" s="59" t="inlineStr">
        <is>
          <t>Records Retention Schedule</t>
        </is>
      </c>
      <c r="C128" s="59" t="inlineStr">
        <is>
          <t>Yes</t>
        </is>
      </c>
    </row>
    <row r="129">
      <c r="A129" s="59" t="inlineStr">
        <is>
          <t>RTP</t>
        </is>
      </c>
      <c r="B129" s="59" t="inlineStr">
        <is>
          <t>Risk Treatment Plan</t>
        </is>
      </c>
      <c r="C129" s="59" t="inlineStr">
        <is>
          <t>Yes</t>
        </is>
      </c>
    </row>
    <row r="130">
      <c r="A130" s="59" t="inlineStr">
        <is>
          <t>S1-RDY</t>
        </is>
      </c>
      <c r="B130" s="59" t="inlineStr">
        <is>
          <t>Stage 1 Readiness Assessment</t>
        </is>
      </c>
      <c r="C130" s="59" t="inlineStr">
        <is>
          <t>Yes</t>
        </is>
      </c>
    </row>
    <row r="131">
      <c r="A131" s="59" t="inlineStr">
        <is>
          <t>S2-RDY</t>
        </is>
      </c>
      <c r="B131" s="59" t="inlineStr">
        <is>
          <t>Stage 2 Readiness and Sampling Assessment</t>
        </is>
      </c>
      <c r="C131" s="59" t="inlineStr">
        <is>
          <t>Yes</t>
        </is>
      </c>
    </row>
    <row r="132">
      <c r="A132" s="59" t="inlineStr">
        <is>
          <t>SAS</t>
        </is>
      </c>
      <c r="B132" s="59" t="inlineStr">
        <is>
          <t>Systems Architecture Statement</t>
        </is>
      </c>
      <c r="C132" s="59" t="inlineStr">
        <is>
          <t>Yes</t>
        </is>
      </c>
    </row>
    <row r="133">
      <c r="A133" s="59" t="inlineStr">
        <is>
          <t>SBOM-R</t>
        </is>
      </c>
      <c r="B133" s="59" t="inlineStr">
        <is>
          <t>SBOM and Component Inventory</t>
        </is>
      </c>
      <c r="C133" s="59" t="inlineStr">
        <is>
          <t>Yes</t>
        </is>
      </c>
    </row>
    <row r="134">
      <c r="A134" s="59" t="inlineStr">
        <is>
          <t>SCR-C</t>
        </is>
      </c>
      <c r="B134" s="59" t="inlineStr">
        <is>
          <t>Secure Code Review Assessment</t>
        </is>
      </c>
      <c r="C134" s="59" t="inlineStr">
        <is>
          <t>Yes</t>
        </is>
      </c>
    </row>
    <row r="135">
      <c r="A135" s="59" t="inlineStr">
        <is>
          <t>SEC-REQ</t>
        </is>
      </c>
      <c r="B135" s="59" t="inlineStr">
        <is>
          <t>Security Requirements Register</t>
        </is>
      </c>
      <c r="C135" s="59" t="inlineStr">
        <is>
          <t>Yes</t>
        </is>
      </c>
    </row>
    <row r="136">
      <c r="A136" s="59" t="inlineStr">
        <is>
          <t>SECR</t>
        </is>
      </c>
      <c r="B136" s="59" t="inlineStr">
        <is>
          <t>Secrets Management Register</t>
        </is>
      </c>
      <c r="C136" s="59" t="inlineStr">
        <is>
          <t>Yes</t>
        </is>
      </c>
    </row>
    <row r="137">
      <c r="A137" s="59" t="inlineStr">
        <is>
          <t>SI</t>
        </is>
      </c>
      <c r="B137" s="59" t="inlineStr">
        <is>
          <t>Software Inventory</t>
        </is>
      </c>
      <c r="C137" s="59" t="inlineStr">
        <is>
          <t>Yes</t>
        </is>
      </c>
    </row>
    <row r="138">
      <c r="A138" s="59" t="inlineStr">
        <is>
          <t>SICT</t>
        </is>
      </c>
      <c r="B138" s="59" t="inlineStr">
        <is>
          <t>Security Incident Communication</t>
        </is>
      </c>
      <c r="C138" s="59" t="inlineStr">
        <is>
          <t>Yes</t>
        </is>
      </c>
    </row>
    <row r="139">
      <c r="A139" s="59" t="inlineStr">
        <is>
          <t>SINV</t>
        </is>
      </c>
      <c r="B139" s="59" t="inlineStr">
        <is>
          <t>Supplier Inventory</t>
        </is>
      </c>
      <c r="C139" s="59" t="inlineStr">
        <is>
          <t>Yes</t>
        </is>
      </c>
    </row>
    <row r="140">
      <c r="A140" s="59" t="inlineStr">
        <is>
          <t>SIR</t>
        </is>
      </c>
      <c r="B140" s="59" t="inlineStr">
        <is>
          <t>Security Incident Register</t>
        </is>
      </c>
      <c r="C140" s="59" t="inlineStr">
        <is>
          <t>Yes</t>
        </is>
      </c>
    </row>
    <row r="141">
      <c r="A141" s="59" t="inlineStr">
        <is>
          <t>SOA</t>
        </is>
      </c>
      <c r="B141" s="59" t="inlineStr">
        <is>
          <t>Statement of Applicability (SoA)</t>
        </is>
      </c>
      <c r="C141" s="59" t="inlineStr">
        <is>
          <t>Yes</t>
        </is>
      </c>
    </row>
    <row r="142">
      <c r="A142" s="59" t="inlineStr">
        <is>
          <t>SOAVC</t>
        </is>
      </c>
      <c r="B142" s="59" t="inlineStr">
        <is>
          <t>Control Owner Statement of Applicability Validation Checklist</t>
        </is>
      </c>
      <c r="C142" s="59" t="inlineStr">
        <is>
          <t>Yes</t>
        </is>
      </c>
    </row>
    <row r="143">
      <c r="A143" s="59" t="inlineStr">
        <is>
          <t>SOC2-EC</t>
        </is>
      </c>
      <c r="B143" s="59" t="inlineStr">
        <is>
          <t>SOC 2 Evidence Calendar</t>
        </is>
      </c>
      <c r="C143" s="59" t="inlineStr">
        <is>
          <t>Yes</t>
        </is>
      </c>
    </row>
    <row r="144">
      <c r="A144" s="59" t="inlineStr">
        <is>
          <t>SOC2-SD</t>
        </is>
      </c>
      <c r="B144" s="59" t="inlineStr">
        <is>
          <t>SOC 2 System Description</t>
        </is>
      </c>
      <c r="C144" s="59" t="inlineStr">
        <is>
          <t>Yes</t>
        </is>
      </c>
    </row>
    <row r="145">
      <c r="A145" s="59" t="inlineStr">
        <is>
          <t>SRP</t>
        </is>
      </c>
      <c r="B145" s="59" t="inlineStr">
        <is>
          <t>Supplier Relationships Policy</t>
        </is>
      </c>
      <c r="C145" s="59" t="inlineStr">
        <is>
          <t>Yes</t>
        </is>
      </c>
    </row>
    <row r="146">
      <c r="A146" s="59" t="inlineStr">
        <is>
          <t>SSAQ</t>
        </is>
      </c>
      <c r="B146" s="59" t="inlineStr">
        <is>
          <t>Supplier Security Assessment Questionnaire</t>
        </is>
      </c>
      <c r="C146" s="59" t="inlineStr">
        <is>
          <t>Yes</t>
        </is>
      </c>
    </row>
    <row r="147">
      <c r="A147" s="59" t="inlineStr">
        <is>
          <t>SSDLC</t>
        </is>
      </c>
      <c r="B147" s="59" t="inlineStr">
        <is>
          <t>S-SDLC Implementation Requirements Checklist</t>
        </is>
      </c>
      <c r="C147" s="59" t="inlineStr">
        <is>
          <t>Yes</t>
        </is>
      </c>
    </row>
    <row r="148">
      <c r="A148" s="59" t="inlineStr">
        <is>
          <t>SSDP</t>
        </is>
      </c>
      <c r="B148" s="59" t="inlineStr">
        <is>
          <t>Secure Software Development Policy</t>
        </is>
      </c>
      <c r="C148" s="59" t="inlineStr">
        <is>
          <t>Yes</t>
        </is>
      </c>
    </row>
    <row r="149">
      <c r="A149" s="59" t="inlineStr">
        <is>
          <t>STD-SUP</t>
        </is>
      </c>
      <c r="B149" s="59" t="inlineStr">
        <is>
          <t>Current Standard Supplement</t>
        </is>
      </c>
      <c r="C149" s="59" t="inlineStr">
        <is>
          <t>Yes</t>
        </is>
      </c>
    </row>
    <row r="150">
      <c r="A150" s="59" t="inlineStr">
        <is>
          <t>TISAX-AS</t>
        </is>
      </c>
      <c r="B150" s="59" t="inlineStr">
        <is>
          <t>TISAX Assessment Scope and ISA Mapping</t>
        </is>
      </c>
      <c r="C150" s="59" t="inlineStr">
        <is>
          <t>Yes</t>
        </is>
      </c>
    </row>
    <row r="151">
      <c r="A151" s="59" t="inlineStr">
        <is>
          <t>TMM</t>
        </is>
      </c>
      <c r="B151" s="59" t="inlineStr">
        <is>
          <t>Threat Modeling Worksheet</t>
        </is>
      </c>
      <c r="C151" s="59" t="inlineStr">
        <is>
          <t>Yes</t>
        </is>
      </c>
    </row>
    <row r="152">
      <c r="A152" s="59" t="inlineStr">
        <is>
          <t>TR</t>
        </is>
      </c>
      <c r="B152" s="59" t="inlineStr">
        <is>
          <t>Training Register</t>
        </is>
      </c>
      <c r="C152" s="59" t="inlineStr">
        <is>
          <t>Yes</t>
        </is>
      </c>
    </row>
    <row r="153">
      <c r="A153" s="59" t="inlineStr">
        <is>
          <t>TRC</t>
        </is>
      </c>
      <c r="B153" s="59" t="inlineStr">
        <is>
          <t>Training Records</t>
        </is>
      </c>
      <c r="C153" s="59" t="inlineStr">
        <is>
          <t>Yes</t>
        </is>
      </c>
    </row>
    <row r="154">
      <c r="A154" s="59" t="inlineStr">
        <is>
          <t>UAI</t>
        </is>
      </c>
      <c r="B154" s="59" t="inlineStr">
        <is>
          <t>Users and Access Inventory</t>
        </is>
      </c>
      <c r="C154" s="59" t="inlineStr">
        <is>
          <t>Yes</t>
        </is>
      </c>
    </row>
    <row r="155">
      <c r="A155" s="59" t="inlineStr">
        <is>
          <t>VULN-SLA</t>
        </is>
      </c>
      <c r="B155" s="59" t="inlineStr">
        <is>
          <t>Vulnerability Remediation SLA Matrix</t>
        </is>
      </c>
      <c r="C155" s="59" t="inlineStr">
        <is>
          <t>Yes</t>
        </is>
      </c>
    </row>
    <row r="156">
      <c r="A156" s="59" t="inlineStr">
        <is>
          <t>WIR-S1</t>
        </is>
      </c>
      <c r="B156" s="59" t="inlineStr">
        <is>
          <t>Work Instruction Record — Security Cycle 1</t>
        </is>
      </c>
      <c r="C156" s="59" t="inlineStr">
        <is>
          <t>Yes</t>
        </is>
      </c>
    </row>
    <row r="157">
      <c r="A157" s="59" t="inlineStr">
        <is>
          <t>XFA-R</t>
        </is>
      </c>
      <c r="B157" s="59" t="inlineStr">
        <is>
          <t>Cross-Framework Applicability</t>
        </is>
      </c>
      <c r="C157" s="59" t="inlineStr">
        <is>
          <t>Yes</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0"/>
  </sheetPr>
  <dimension ref="A1:D76"/>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18" customWidth="1" style="23" min="5" max="6"/>
  </cols>
  <sheetData>
    <row r="1" ht="34" customHeight="1" s="23">
      <c r="A1" s="57" t="inlineStr">
        <is>
          <t>Clause ID</t>
        </is>
      </c>
      <c r="B1" s="57" t="inlineStr">
        <is>
          <t>Linked ID</t>
        </is>
      </c>
      <c r="C1" s="57" t="inlineStr">
        <is>
          <t>InSnapshot</t>
        </is>
      </c>
    </row>
    <row r="2">
      <c r="A2" s="59" t="inlineStr">
        <is>
          <t>4.1</t>
        </is>
      </c>
      <c r="B2" s="59" t="inlineStr">
        <is>
          <t>OS</t>
        </is>
      </c>
      <c r="C2" s="59" t="inlineStr">
        <is>
          <t>Yes</t>
        </is>
      </c>
      <c r="D2" s="9" t="n"/>
    </row>
    <row r="3">
      <c r="A3" s="59" t="inlineStr">
        <is>
          <t>4.1</t>
        </is>
      </c>
      <c r="B3" s="59" t="inlineStr">
        <is>
          <t>GS</t>
        </is>
      </c>
      <c r="C3" s="59" t="inlineStr">
        <is>
          <t>Yes</t>
        </is>
      </c>
      <c r="D3" s="9" t="n"/>
    </row>
    <row r="4">
      <c r="A4" s="59" t="inlineStr">
        <is>
          <t>4.1</t>
        </is>
      </c>
      <c r="B4" s="59" t="inlineStr">
        <is>
          <t>ERR</t>
        </is>
      </c>
      <c r="C4" s="59" t="inlineStr">
        <is>
          <t>Yes</t>
        </is>
      </c>
    </row>
    <row r="5">
      <c r="A5" s="59" t="inlineStr">
        <is>
          <t>4.2</t>
        </is>
      </c>
      <c r="B5" s="59" t="inlineStr">
        <is>
          <t>ERR</t>
        </is>
      </c>
      <c r="C5" s="59" t="inlineStr">
        <is>
          <t>Yes</t>
        </is>
      </c>
    </row>
    <row r="6">
      <c r="A6" s="59" t="inlineStr">
        <is>
          <t>4.2</t>
        </is>
      </c>
      <c r="B6" s="59" t="inlineStr">
        <is>
          <t>SRP</t>
        </is>
      </c>
      <c r="C6" s="59" t="inlineStr">
        <is>
          <t>Yes</t>
        </is>
      </c>
    </row>
    <row r="7">
      <c r="A7" s="59" t="inlineStr">
        <is>
          <t>4.2</t>
        </is>
      </c>
      <c r="B7" s="59" t="inlineStr">
        <is>
          <t>SOC2-SD</t>
        </is>
      </c>
      <c r="C7" s="59" t="inlineStr">
        <is>
          <t>Yes</t>
        </is>
      </c>
    </row>
    <row r="8">
      <c r="A8" s="59" t="inlineStr">
        <is>
          <t>4.3</t>
        </is>
      </c>
      <c r="B8" s="59" t="inlineStr">
        <is>
          <t>ISS</t>
        </is>
      </c>
      <c r="C8" s="59" t="inlineStr">
        <is>
          <t>Yes</t>
        </is>
      </c>
    </row>
    <row r="9">
      <c r="A9" s="59" t="inlineStr">
        <is>
          <t>4.3</t>
        </is>
      </c>
      <c r="B9" s="59" t="inlineStr">
        <is>
          <t>SAS</t>
        </is>
      </c>
      <c r="C9" s="59" t="inlineStr">
        <is>
          <t>Yes</t>
        </is>
      </c>
    </row>
    <row r="10">
      <c r="A10" s="59" t="inlineStr">
        <is>
          <t>4.3</t>
        </is>
      </c>
      <c r="B10" s="59" t="inlineStr">
        <is>
          <t>SINV</t>
        </is>
      </c>
      <c r="C10" s="59" t="inlineStr">
        <is>
          <t>Yes</t>
        </is>
      </c>
    </row>
    <row r="11">
      <c r="A11" s="59" t="inlineStr">
        <is>
          <t>4.4</t>
        </is>
      </c>
      <c r="B11" s="59" t="inlineStr">
        <is>
          <t>GS</t>
        </is>
      </c>
      <c r="C11" s="59" t="inlineStr">
        <is>
          <t>Yes</t>
        </is>
      </c>
    </row>
    <row r="12">
      <c r="A12" s="59" t="inlineStr">
        <is>
          <t>4.4</t>
        </is>
      </c>
      <c r="B12" s="59" t="inlineStr">
        <is>
          <t>WIR-S1</t>
        </is>
      </c>
      <c r="C12" s="59" t="inlineStr">
        <is>
          <t>Yes</t>
        </is>
      </c>
    </row>
    <row r="13">
      <c r="A13" s="59" t="inlineStr">
        <is>
          <t>4.4</t>
        </is>
      </c>
      <c r="B13" s="59" t="inlineStr">
        <is>
          <t>MRART</t>
        </is>
      </c>
      <c r="C13" s="59" t="inlineStr">
        <is>
          <t>Yes</t>
        </is>
      </c>
    </row>
    <row r="14">
      <c r="A14" s="59" t="inlineStr">
        <is>
          <t>4.4</t>
        </is>
      </c>
      <c r="B14" s="59" t="inlineStr">
        <is>
          <t>MRMT</t>
        </is>
      </c>
      <c r="C14" s="59" t="inlineStr">
        <is>
          <t>Yes</t>
        </is>
      </c>
    </row>
    <row r="15">
      <c r="A15" s="59" t="inlineStr">
        <is>
          <t>5.1</t>
        </is>
      </c>
      <c r="B15" s="59" t="inlineStr">
        <is>
          <t>ISP</t>
        </is>
      </c>
      <c r="C15" s="59" t="inlineStr">
        <is>
          <t>Yes</t>
        </is>
      </c>
    </row>
    <row r="16">
      <c r="A16" s="59" t="inlineStr">
        <is>
          <t>5.1</t>
        </is>
      </c>
      <c r="B16" s="59" t="inlineStr">
        <is>
          <t>MRMT</t>
        </is>
      </c>
      <c r="C16" s="59" t="inlineStr">
        <is>
          <t>Yes</t>
        </is>
      </c>
    </row>
    <row r="17">
      <c r="A17" s="59" t="inlineStr">
        <is>
          <t>5.1</t>
        </is>
      </c>
      <c r="B17" s="59" t="inlineStr">
        <is>
          <t>GS</t>
        </is>
      </c>
      <c r="C17" s="59" t="inlineStr">
        <is>
          <t>Yes</t>
        </is>
      </c>
    </row>
    <row r="18">
      <c r="A18" s="59" t="inlineStr">
        <is>
          <t>5.2</t>
        </is>
      </c>
      <c r="B18" s="59" t="inlineStr">
        <is>
          <t>ISP</t>
        </is>
      </c>
      <c r="C18" s="59" t="inlineStr">
        <is>
          <t>Yes</t>
        </is>
      </c>
    </row>
    <row r="19">
      <c r="A19" s="59" t="inlineStr">
        <is>
          <t>5.2</t>
        </is>
      </c>
      <c r="B19" s="59" t="inlineStr">
        <is>
          <t>TRC</t>
        </is>
      </c>
      <c r="C19" s="59" t="inlineStr">
        <is>
          <t>Yes</t>
        </is>
      </c>
    </row>
    <row r="20">
      <c r="A20" s="59" t="inlineStr">
        <is>
          <t>5.3</t>
        </is>
      </c>
      <c r="B20" s="59" t="inlineStr">
        <is>
          <t>RACI</t>
        </is>
      </c>
      <c r="C20" s="59" t="inlineStr">
        <is>
          <t>Yes</t>
        </is>
      </c>
    </row>
    <row r="21">
      <c r="A21" s="59" t="inlineStr">
        <is>
          <t>5.3</t>
        </is>
      </c>
      <c r="B21" s="59" t="inlineStr">
        <is>
          <t>GS</t>
        </is>
      </c>
      <c r="C21" s="59" t="inlineStr">
        <is>
          <t>Yes</t>
        </is>
      </c>
    </row>
    <row r="22">
      <c r="A22" s="59" t="inlineStr">
        <is>
          <t>5.3</t>
        </is>
      </c>
      <c r="B22" s="59" t="inlineStr">
        <is>
          <t>OS</t>
        </is>
      </c>
      <c r="C22" s="59" t="inlineStr">
        <is>
          <t>Yes</t>
        </is>
      </c>
    </row>
    <row r="23">
      <c r="A23" s="59" t="inlineStr">
        <is>
          <t>6.1.1</t>
        </is>
      </c>
      <c r="B23" s="59" t="inlineStr">
        <is>
          <t>RR</t>
        </is>
      </c>
      <c r="C23" s="59" t="inlineStr">
        <is>
          <t>Yes</t>
        </is>
      </c>
    </row>
    <row r="24">
      <c r="A24" s="59" t="inlineStr">
        <is>
          <t>6.1.1</t>
        </is>
      </c>
      <c r="B24" s="59" t="inlineStr">
        <is>
          <t>RTP</t>
        </is>
      </c>
      <c r="C24" s="59" t="inlineStr">
        <is>
          <t>Yes</t>
        </is>
      </c>
    </row>
    <row r="25">
      <c r="A25" s="59" t="inlineStr">
        <is>
          <t>6.1.1</t>
        </is>
      </c>
      <c r="B25" s="59" t="inlineStr">
        <is>
          <t>RAMT</t>
        </is>
      </c>
      <c r="C25" s="59" t="inlineStr">
        <is>
          <t>Yes</t>
        </is>
      </c>
    </row>
    <row r="26">
      <c r="A26" s="59" t="inlineStr">
        <is>
          <t>6.1.2</t>
        </is>
      </c>
      <c r="B26" s="59" t="inlineStr">
        <is>
          <t>RAM</t>
        </is>
      </c>
      <c r="C26" s="59" t="inlineStr">
        <is>
          <t>Yes</t>
        </is>
      </c>
    </row>
    <row r="27">
      <c r="A27" s="59" t="inlineStr">
        <is>
          <t>6.1.2</t>
        </is>
      </c>
      <c r="B27" s="59" t="inlineStr">
        <is>
          <t>RAMT</t>
        </is>
      </c>
      <c r="C27" s="59" t="inlineStr">
        <is>
          <t>Yes</t>
        </is>
      </c>
    </row>
    <row r="28">
      <c r="A28" s="59" t="inlineStr">
        <is>
          <t>6.1.2</t>
        </is>
      </c>
      <c r="B28" s="59" t="inlineStr">
        <is>
          <t>RASM</t>
        </is>
      </c>
      <c r="C28" s="59" t="inlineStr">
        <is>
          <t>Yes</t>
        </is>
      </c>
    </row>
    <row r="29">
      <c r="A29" s="59" t="inlineStr">
        <is>
          <t>6.1.2</t>
        </is>
      </c>
      <c r="B29" s="59" t="inlineStr">
        <is>
          <t>RR</t>
        </is>
      </c>
      <c r="C29" s="59" t="inlineStr">
        <is>
          <t>Yes</t>
        </is>
      </c>
    </row>
    <row r="30">
      <c r="A30" s="59" t="inlineStr">
        <is>
          <t>6.1.3</t>
        </is>
      </c>
      <c r="B30" s="59" t="inlineStr">
        <is>
          <t>RTP</t>
        </is>
      </c>
      <c r="C30" s="59" t="inlineStr">
        <is>
          <t>Yes</t>
        </is>
      </c>
    </row>
    <row r="31">
      <c r="A31" s="59" t="inlineStr">
        <is>
          <t>6.1.3</t>
        </is>
      </c>
      <c r="B31" s="59" t="inlineStr">
        <is>
          <t>SOA</t>
        </is>
      </c>
      <c r="C31" s="59" t="inlineStr">
        <is>
          <t>Yes</t>
        </is>
      </c>
    </row>
    <row r="32">
      <c r="A32" s="59" t="inlineStr">
        <is>
          <t>6.1.3</t>
        </is>
      </c>
      <c r="B32" s="59" t="inlineStr">
        <is>
          <t>ISOCTRL</t>
        </is>
      </c>
      <c r="C32" s="59" t="inlineStr">
        <is>
          <t>Yes</t>
        </is>
      </c>
    </row>
    <row r="33">
      <c r="A33" s="59" t="inlineStr">
        <is>
          <t>6.2</t>
        </is>
      </c>
      <c r="B33" s="59" t="inlineStr">
        <is>
          <t>ISP</t>
        </is>
      </c>
      <c r="C33" s="59" t="inlineStr">
        <is>
          <t>Yes</t>
        </is>
      </c>
    </row>
    <row r="34">
      <c r="A34" s="59" t="inlineStr">
        <is>
          <t>6.2</t>
        </is>
      </c>
      <c r="B34" s="59" t="inlineStr">
        <is>
          <t>IMPL-WB</t>
        </is>
      </c>
      <c r="C34" s="59" t="inlineStr">
        <is>
          <t>Yes</t>
        </is>
      </c>
    </row>
    <row r="35">
      <c r="A35" s="59" t="inlineStr">
        <is>
          <t>6.2</t>
        </is>
      </c>
      <c r="B35" s="59" t="inlineStr">
        <is>
          <t>MRMT</t>
        </is>
      </c>
      <c r="C35" s="59" t="inlineStr">
        <is>
          <t>Yes</t>
        </is>
      </c>
    </row>
    <row r="36">
      <c r="A36" s="59" t="inlineStr">
        <is>
          <t>6.3</t>
        </is>
      </c>
      <c r="B36" s="59" t="inlineStr">
        <is>
          <t>CMP</t>
        </is>
      </c>
      <c r="C36" s="59" t="inlineStr">
        <is>
          <t>Yes</t>
        </is>
      </c>
    </row>
    <row r="37">
      <c r="A37" s="59" t="inlineStr">
        <is>
          <t>6.3</t>
        </is>
      </c>
      <c r="B37" s="59" t="inlineStr">
        <is>
          <t>CR</t>
        </is>
      </c>
      <c r="C37" s="59" t="inlineStr">
        <is>
          <t>Yes</t>
        </is>
      </c>
    </row>
    <row r="38">
      <c r="A38" s="59" t="inlineStr">
        <is>
          <t>6.3</t>
        </is>
      </c>
      <c r="B38" s="59" t="inlineStr">
        <is>
          <t>ISMS-CL</t>
        </is>
      </c>
      <c r="C38" s="59" t="inlineStr">
        <is>
          <t>Yes</t>
        </is>
      </c>
    </row>
    <row r="39">
      <c r="A39" s="59" t="inlineStr">
        <is>
          <t>7.1</t>
        </is>
      </c>
      <c r="B39" s="59" t="inlineStr">
        <is>
          <t>MRART</t>
        </is>
      </c>
      <c r="C39" s="59" t="inlineStr">
        <is>
          <t>Yes</t>
        </is>
      </c>
    </row>
    <row r="40">
      <c r="A40" s="59" t="inlineStr">
        <is>
          <t>7.1</t>
        </is>
      </c>
      <c r="B40" s="59" t="inlineStr">
        <is>
          <t>MRMT</t>
        </is>
      </c>
      <c r="C40" s="59" t="inlineStr">
        <is>
          <t>Yes</t>
        </is>
      </c>
    </row>
    <row r="41">
      <c r="A41" s="59" t="inlineStr">
        <is>
          <t>7.1</t>
        </is>
      </c>
      <c r="B41" s="59" t="inlineStr">
        <is>
          <t>GS</t>
        </is>
      </c>
      <c r="C41" s="59" t="inlineStr">
        <is>
          <t>Yes</t>
        </is>
      </c>
    </row>
    <row r="42">
      <c r="A42" s="59" t="inlineStr">
        <is>
          <t>7.2</t>
        </is>
      </c>
      <c r="B42" s="59" t="inlineStr">
        <is>
          <t>CMTP</t>
        </is>
      </c>
      <c r="C42" s="59" t="inlineStr">
        <is>
          <t>Yes</t>
        </is>
      </c>
    </row>
    <row r="43">
      <c r="A43" s="59" t="inlineStr">
        <is>
          <t>7.2</t>
        </is>
      </c>
      <c r="B43" s="59" t="inlineStr">
        <is>
          <t>TR</t>
        </is>
      </c>
      <c r="C43" s="59" t="inlineStr">
        <is>
          <t>Yes</t>
        </is>
      </c>
    </row>
    <row r="44">
      <c r="A44" s="59" t="inlineStr">
        <is>
          <t>7.2</t>
        </is>
      </c>
      <c r="B44" s="59" t="inlineStr">
        <is>
          <t>TRC</t>
        </is>
      </c>
      <c r="C44" s="59" t="inlineStr">
        <is>
          <t>Yes</t>
        </is>
      </c>
    </row>
    <row r="45">
      <c r="A45" s="59" t="inlineStr">
        <is>
          <t>7.2</t>
        </is>
      </c>
      <c r="B45" s="59" t="inlineStr">
        <is>
          <t>HRP</t>
        </is>
      </c>
      <c r="C45" s="59" t="inlineStr">
        <is>
          <t>Yes</t>
        </is>
      </c>
    </row>
    <row r="46">
      <c r="A46" s="59" t="inlineStr">
        <is>
          <t>7.3</t>
        </is>
      </c>
      <c r="B46" s="59" t="inlineStr">
        <is>
          <t>TRC</t>
        </is>
      </c>
      <c r="C46" s="59" t="inlineStr">
        <is>
          <t>Yes</t>
        </is>
      </c>
    </row>
    <row r="47">
      <c r="A47" s="59" t="inlineStr">
        <is>
          <t>7.3</t>
        </is>
      </c>
      <c r="B47" s="59" t="inlineStr">
        <is>
          <t>HRSP</t>
        </is>
      </c>
      <c r="C47" s="59" t="inlineStr">
        <is>
          <t>Yes</t>
        </is>
      </c>
    </row>
    <row r="48">
      <c r="A48" s="59" t="inlineStr">
        <is>
          <t>7.4</t>
        </is>
      </c>
      <c r="B48" s="59" t="inlineStr">
        <is>
          <t>COMM-P</t>
        </is>
      </c>
      <c r="C48" s="59" t="inlineStr">
        <is>
          <t>Yes</t>
        </is>
      </c>
    </row>
    <row r="49">
      <c r="A49" s="59" t="inlineStr">
        <is>
          <t>7.4</t>
        </is>
      </c>
      <c r="B49" s="59" t="inlineStr">
        <is>
          <t>SICT</t>
        </is>
      </c>
      <c r="C49" s="59" t="inlineStr">
        <is>
          <t>Yes</t>
        </is>
      </c>
    </row>
    <row r="50">
      <c r="A50" s="59" t="inlineStr">
        <is>
          <t>7.4</t>
        </is>
      </c>
      <c r="B50" s="59" t="inlineStr">
        <is>
          <t>IRP</t>
        </is>
      </c>
      <c r="C50" s="59" t="inlineStr">
        <is>
          <t>Yes</t>
        </is>
      </c>
    </row>
    <row r="51">
      <c r="A51" s="59" t="inlineStr">
        <is>
          <t>7.5</t>
        </is>
      </c>
      <c r="B51" s="59" t="inlineStr">
        <is>
          <t>DCP</t>
        </is>
      </c>
      <c r="C51" s="59" t="inlineStr">
        <is>
          <t>Yes</t>
        </is>
      </c>
    </row>
    <row r="52">
      <c r="A52" s="59" t="inlineStr">
        <is>
          <t>7.5</t>
        </is>
      </c>
      <c r="B52" s="59" t="inlineStr">
        <is>
          <t>DR</t>
        </is>
      </c>
      <c r="C52" s="59" t="inlineStr">
        <is>
          <t>Yes</t>
        </is>
      </c>
    </row>
    <row r="53">
      <c r="A53" s="59" t="inlineStr">
        <is>
          <t>7.5</t>
        </is>
      </c>
      <c r="B53" s="59" t="inlineStr">
        <is>
          <t>WIR-S1</t>
        </is>
      </c>
      <c r="C53" s="59" t="inlineStr">
        <is>
          <t>Yes</t>
        </is>
      </c>
    </row>
    <row r="54">
      <c r="A54" s="59" t="inlineStr">
        <is>
          <t>8.1</t>
        </is>
      </c>
      <c r="B54" s="59" t="inlineStr">
        <is>
          <t>WIR-S1</t>
        </is>
      </c>
      <c r="C54" s="59" t="inlineStr">
        <is>
          <t>Yes</t>
        </is>
      </c>
    </row>
    <row r="55">
      <c r="A55" s="59" t="inlineStr">
        <is>
          <t>8.1</t>
        </is>
      </c>
      <c r="B55" s="59" t="inlineStr">
        <is>
          <t>CMP</t>
        </is>
      </c>
      <c r="C55" s="59" t="inlineStr">
        <is>
          <t>Yes</t>
        </is>
      </c>
    </row>
    <row r="56">
      <c r="A56" s="59" t="inlineStr">
        <is>
          <t>8.1</t>
        </is>
      </c>
      <c r="B56" s="59" t="inlineStr">
        <is>
          <t>ISOCTRL</t>
        </is>
      </c>
      <c r="C56" s="59" t="inlineStr">
        <is>
          <t>Yes</t>
        </is>
      </c>
    </row>
    <row r="57">
      <c r="A57" s="59" t="inlineStr">
        <is>
          <t>8.2</t>
        </is>
      </c>
      <c r="B57" s="59" t="inlineStr">
        <is>
          <t>RR</t>
        </is>
      </c>
      <c r="C57" s="59" t="inlineStr">
        <is>
          <t>Yes</t>
        </is>
      </c>
    </row>
    <row r="58">
      <c r="A58" s="59" t="inlineStr">
        <is>
          <t>8.2</t>
        </is>
      </c>
      <c r="B58" s="59" t="inlineStr">
        <is>
          <t>RAM</t>
        </is>
      </c>
      <c r="C58" s="59" t="inlineStr">
        <is>
          <t>Yes</t>
        </is>
      </c>
    </row>
    <row r="59">
      <c r="A59" s="59" t="inlineStr">
        <is>
          <t>8.2</t>
        </is>
      </c>
      <c r="B59" s="59" t="inlineStr">
        <is>
          <t>ISMS-CL</t>
        </is>
      </c>
      <c r="C59" s="59" t="inlineStr">
        <is>
          <t>Yes</t>
        </is>
      </c>
    </row>
    <row r="60">
      <c r="A60" s="59" t="inlineStr">
        <is>
          <t>8.3</t>
        </is>
      </c>
      <c r="B60" s="59" t="inlineStr">
        <is>
          <t>RTP</t>
        </is>
      </c>
      <c r="C60" s="59" t="inlineStr">
        <is>
          <t>Yes</t>
        </is>
      </c>
    </row>
    <row r="61">
      <c r="A61" s="59" t="inlineStr">
        <is>
          <t>8.3</t>
        </is>
      </c>
      <c r="B61" s="59" t="inlineStr">
        <is>
          <t>SOA</t>
        </is>
      </c>
      <c r="C61" s="59" t="inlineStr">
        <is>
          <t>Yes</t>
        </is>
      </c>
    </row>
    <row r="62">
      <c r="A62" s="59" t="inlineStr">
        <is>
          <t>8.3</t>
        </is>
      </c>
      <c r="B62" s="59" t="inlineStr">
        <is>
          <t>CAR</t>
        </is>
      </c>
      <c r="C62" s="59" t="inlineStr">
        <is>
          <t>Yes</t>
        </is>
      </c>
    </row>
    <row r="63">
      <c r="A63" s="59" t="inlineStr">
        <is>
          <t>9.1</t>
        </is>
      </c>
      <c r="B63" s="59" t="inlineStr">
        <is>
          <t>MME</t>
        </is>
      </c>
      <c r="C63" s="59" t="inlineStr">
        <is>
          <t>Yes</t>
        </is>
      </c>
    </row>
    <row r="64">
      <c r="A64" s="59" t="inlineStr">
        <is>
          <t>9.1</t>
        </is>
      </c>
      <c r="B64" s="59" t="inlineStr">
        <is>
          <t>IMPL-WB</t>
        </is>
      </c>
      <c r="C64" s="59" t="inlineStr">
        <is>
          <t>Yes</t>
        </is>
      </c>
    </row>
    <row r="65">
      <c r="A65" s="59" t="inlineStr">
        <is>
          <t>9.1</t>
        </is>
      </c>
      <c r="B65" s="59" t="inlineStr">
        <is>
          <t>MRART</t>
        </is>
      </c>
      <c r="C65" s="59" t="inlineStr">
        <is>
          <t>Yes</t>
        </is>
      </c>
    </row>
    <row r="66">
      <c r="A66" s="59" t="inlineStr">
        <is>
          <t>9.2</t>
        </is>
      </c>
      <c r="B66" s="59" t="inlineStr">
        <is>
          <t>IAP</t>
        </is>
      </c>
      <c r="C66" s="59" t="inlineStr">
        <is>
          <t>Yes</t>
        </is>
      </c>
    </row>
    <row r="67">
      <c r="A67" s="59" t="inlineStr">
        <is>
          <t>9.2</t>
        </is>
      </c>
      <c r="B67" s="59" t="inlineStr">
        <is>
          <t>CAR</t>
        </is>
      </c>
      <c r="C67" s="59" t="inlineStr">
        <is>
          <t>Yes</t>
        </is>
      </c>
    </row>
    <row r="68">
      <c r="A68" s="59" t="inlineStr">
        <is>
          <t>9.2</t>
        </is>
      </c>
      <c r="B68" s="59" t="inlineStr">
        <is>
          <t>MRMT</t>
        </is>
      </c>
      <c r="C68" s="59" t="inlineStr">
        <is>
          <t>Yes</t>
        </is>
      </c>
    </row>
    <row r="69">
      <c r="A69" s="59" t="inlineStr">
        <is>
          <t>9.3</t>
        </is>
      </c>
      <c r="B69" s="59" t="inlineStr">
        <is>
          <t>MRART</t>
        </is>
      </c>
      <c r="C69" s="59" t="inlineStr">
        <is>
          <t>Yes</t>
        </is>
      </c>
    </row>
    <row r="70">
      <c r="A70" s="59" t="inlineStr">
        <is>
          <t>9.3</t>
        </is>
      </c>
      <c r="B70" s="59" t="inlineStr">
        <is>
          <t>MRMT</t>
        </is>
      </c>
      <c r="C70" s="59" t="inlineStr">
        <is>
          <t>Yes</t>
        </is>
      </c>
    </row>
    <row r="71">
      <c r="A71" s="59" t="inlineStr">
        <is>
          <t>10.1</t>
        </is>
      </c>
      <c r="B71" s="59" t="inlineStr">
        <is>
          <t>CIL</t>
        </is>
      </c>
      <c r="C71" s="59" t="inlineStr">
        <is>
          <t>Yes</t>
        </is>
      </c>
    </row>
    <row r="72">
      <c r="A72" s="59" t="inlineStr">
        <is>
          <t>10.1</t>
        </is>
      </c>
      <c r="B72" s="59" t="inlineStr">
        <is>
          <t>CAR</t>
        </is>
      </c>
      <c r="C72" s="59" t="inlineStr">
        <is>
          <t>Yes</t>
        </is>
      </c>
    </row>
    <row r="73">
      <c r="A73" s="59" t="inlineStr">
        <is>
          <t>10.1</t>
        </is>
      </c>
      <c r="B73" s="59" t="inlineStr">
        <is>
          <t>WIR-S1</t>
        </is>
      </c>
      <c r="C73" s="59" t="inlineStr">
        <is>
          <t>Yes</t>
        </is>
      </c>
    </row>
    <row r="74">
      <c r="A74" s="59" t="inlineStr">
        <is>
          <t>10.2</t>
        </is>
      </c>
      <c r="B74" s="59" t="inlineStr">
        <is>
          <t>CAR</t>
        </is>
      </c>
      <c r="C74" s="59" t="inlineStr">
        <is>
          <t>Yes</t>
        </is>
      </c>
    </row>
    <row r="75">
      <c r="A75" s="59" t="inlineStr">
        <is>
          <t>10.2</t>
        </is>
      </c>
      <c r="B75" s="59" t="inlineStr">
        <is>
          <t>IAP</t>
        </is>
      </c>
      <c r="C75" s="59" t="inlineStr">
        <is>
          <t>Yes</t>
        </is>
      </c>
    </row>
    <row r="76">
      <c r="A76" s="59" t="inlineStr">
        <is>
          <t>10.2</t>
        </is>
      </c>
      <c r="B76" s="59" t="inlineStr">
        <is>
          <t>MRMT</t>
        </is>
      </c>
      <c r="C76" s="59" t="inlineStr">
        <is>
          <t>Yes</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tableParts count="1">
    <tablePart xmlns:r="http://schemas.openxmlformats.org/officeDocument/2006/relationships" r:id="rId1"/>
  </tableParts>
</worksheet>
</file>

<file path=xl/worksheets/sheet8.xml><?xml version="1.0" encoding="utf-8"?>
<worksheet xmlns="http://schemas.openxmlformats.org/spreadsheetml/2006/main">
  <sheetPr>
    <outlinePr applyStyles="0" summaryBelow="1" summaryRight="1" showOutlineSymbols="1"/>
    <pageSetUpPr autoPageBreaks="1" fitToPage="1"/>
  </sheetPr>
  <dimension ref="A1:D26"/>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18" customWidth="1" style="23" min="5" max="6"/>
  </cols>
  <sheetData>
    <row r="1" ht="34" customHeight="1" s="23">
      <c r="A1" s="57" t="inlineStr">
        <is>
          <t>Clause ID</t>
        </is>
      </c>
      <c r="B1" s="57" t="inlineStr">
        <is>
          <t>Implementation status</t>
        </is>
      </c>
      <c r="C1" s="57" t="inlineStr">
        <is>
          <t>Evidence status</t>
        </is>
      </c>
      <c r="D1" s="57" t="inlineStr">
        <is>
          <t>Linked artifact(s)</t>
        </is>
      </c>
    </row>
    <row r="2">
      <c r="A2" s="59" t="inlineStr">
        <is>
          <t>4.1</t>
        </is>
      </c>
      <c r="B2" s="59" t="inlineStr">
        <is>
          <t>Implemented</t>
        </is>
      </c>
      <c r="C2" s="59" t="inlineStr">
        <is>
          <t>Complete</t>
        </is>
      </c>
      <c r="D2" s="59" t="inlineStr">
        <is>
          <t>OS; GS; ERR</t>
        </is>
      </c>
    </row>
    <row r="3">
      <c r="A3" s="59" t="inlineStr">
        <is>
          <t>4.2</t>
        </is>
      </c>
      <c r="B3" s="59" t="inlineStr">
        <is>
          <t>Implemented</t>
        </is>
      </c>
      <c r="C3" s="59" t="inlineStr">
        <is>
          <t>Complete</t>
        </is>
      </c>
      <c r="D3" s="59" t="inlineStr">
        <is>
          <t>ERR; SRP; SOC2-SD</t>
        </is>
      </c>
    </row>
    <row r="4">
      <c r="A4" s="59" t="inlineStr">
        <is>
          <t>4.3</t>
        </is>
      </c>
      <c r="B4" s="59" t="inlineStr">
        <is>
          <t>Implemented</t>
        </is>
      </c>
      <c r="C4" s="59" t="inlineStr">
        <is>
          <t>Complete</t>
        </is>
      </c>
      <c r="D4" s="59" t="inlineStr">
        <is>
          <t>ISS; SAS; SINV</t>
        </is>
      </c>
    </row>
    <row r="5">
      <c r="A5" s="59" t="inlineStr">
        <is>
          <t>4.4</t>
        </is>
      </c>
      <c r="B5" s="59" t="inlineStr">
        <is>
          <t>Implemented</t>
        </is>
      </c>
      <c r="C5" s="59" t="inlineStr">
        <is>
          <t>Complete</t>
        </is>
      </c>
      <c r="D5" s="59" t="inlineStr">
        <is>
          <t>GS; WIR-S1; MRART; MRMT</t>
        </is>
      </c>
    </row>
    <row r="6">
      <c r="A6" s="59" t="inlineStr">
        <is>
          <t>5.1</t>
        </is>
      </c>
      <c r="B6" s="59" t="inlineStr">
        <is>
          <t>Implemented</t>
        </is>
      </c>
      <c r="C6" s="59" t="inlineStr">
        <is>
          <t>Complete</t>
        </is>
      </c>
      <c r="D6" s="59" t="inlineStr">
        <is>
          <t>ISP; MRMT; GS</t>
        </is>
      </c>
    </row>
    <row r="7">
      <c r="A7" s="59" t="inlineStr">
        <is>
          <t>5.2</t>
        </is>
      </c>
      <c r="B7" s="59" t="inlineStr">
        <is>
          <t>Implemented</t>
        </is>
      </c>
      <c r="C7" s="59" t="inlineStr">
        <is>
          <t>Complete</t>
        </is>
      </c>
      <c r="D7" s="59" t="inlineStr">
        <is>
          <t>ISP; TRC</t>
        </is>
      </c>
    </row>
    <row r="8">
      <c r="A8" s="59" t="inlineStr">
        <is>
          <t>5.3</t>
        </is>
      </c>
      <c r="B8" s="59" t="inlineStr">
        <is>
          <t>Implemented</t>
        </is>
      </c>
      <c r="C8" s="59" t="inlineStr">
        <is>
          <t>Complete</t>
        </is>
      </c>
      <c r="D8" s="59" t="inlineStr">
        <is>
          <t>RACI; GS; OS</t>
        </is>
      </c>
    </row>
    <row r="9">
      <c r="A9" s="59" t="inlineStr">
        <is>
          <t>6.1.1</t>
        </is>
      </c>
      <c r="B9" s="59" t="inlineStr">
        <is>
          <t>Implemented</t>
        </is>
      </c>
      <c r="C9" s="59" t="inlineStr">
        <is>
          <t>Complete</t>
        </is>
      </c>
      <c r="D9" s="59" t="inlineStr">
        <is>
          <t>RR; RTP; RAMT</t>
        </is>
      </c>
    </row>
    <row r="10">
      <c r="A10" s="59" t="inlineStr">
        <is>
          <t>6.1.2</t>
        </is>
      </c>
      <c r="B10" s="59" t="inlineStr">
        <is>
          <t>Implemented</t>
        </is>
      </c>
      <c r="C10" s="59" t="inlineStr">
        <is>
          <t>Complete</t>
        </is>
      </c>
      <c r="D10" s="59" t="inlineStr">
        <is>
          <t>RAM; RAMT; RASM; RR</t>
        </is>
      </c>
    </row>
    <row r="11">
      <c r="A11" s="59" t="inlineStr">
        <is>
          <t>6.1.3</t>
        </is>
      </c>
      <c r="B11" s="59" t="inlineStr">
        <is>
          <t>Implemented</t>
        </is>
      </c>
      <c r="C11" s="59" t="inlineStr">
        <is>
          <t>Complete</t>
        </is>
      </c>
      <c r="D11" s="59" t="inlineStr">
        <is>
          <t>RTP; SOA; ISOCTRL</t>
        </is>
      </c>
    </row>
    <row r="12">
      <c r="A12" s="59" t="inlineStr">
        <is>
          <t>6.2</t>
        </is>
      </c>
      <c r="B12" s="59" t="inlineStr">
        <is>
          <t>Implemented</t>
        </is>
      </c>
      <c r="C12" s="59" t="inlineStr">
        <is>
          <t>Partial</t>
        </is>
      </c>
      <c r="D12" s="59" t="inlineStr">
        <is>
          <t>ISP; IMPL-WB; MRMT</t>
        </is>
      </c>
    </row>
    <row r="13">
      <c r="A13" s="59" t="inlineStr">
        <is>
          <t>6.3</t>
        </is>
      </c>
      <c r="B13" s="59" t="inlineStr">
        <is>
          <t>Implemented</t>
        </is>
      </c>
      <c r="C13" s="59" t="inlineStr">
        <is>
          <t>Complete</t>
        </is>
      </c>
      <c r="D13" s="59" t="inlineStr">
        <is>
          <t>CMP; CR; ISMS-CL</t>
        </is>
      </c>
    </row>
    <row r="14">
      <c r="A14" s="59" t="inlineStr">
        <is>
          <t>7.1</t>
        </is>
      </c>
      <c r="B14" s="59" t="inlineStr">
        <is>
          <t>Implemented</t>
        </is>
      </c>
      <c r="C14" s="59" t="inlineStr">
        <is>
          <t>Partial</t>
        </is>
      </c>
      <c r="D14" s="59" t="inlineStr">
        <is>
          <t>MRART; MRMT; GS</t>
        </is>
      </c>
    </row>
    <row r="15">
      <c r="A15" s="59" t="inlineStr">
        <is>
          <t>7.2</t>
        </is>
      </c>
      <c r="B15" s="59" t="inlineStr">
        <is>
          <t>Implemented</t>
        </is>
      </c>
      <c r="C15" s="59" t="inlineStr">
        <is>
          <t>Complete</t>
        </is>
      </c>
      <c r="D15" s="59" t="inlineStr">
        <is>
          <t>CMTP; TR; TRC; HRP</t>
        </is>
      </c>
    </row>
    <row r="16">
      <c r="A16" s="59" t="inlineStr">
        <is>
          <t>7.3</t>
        </is>
      </c>
      <c r="B16" s="59" t="inlineStr">
        <is>
          <t>Implemented</t>
        </is>
      </c>
      <c r="C16" s="59" t="inlineStr">
        <is>
          <t>Complete</t>
        </is>
      </c>
      <c r="D16" s="59" t="inlineStr">
        <is>
          <t>TRC; HRSP</t>
        </is>
      </c>
    </row>
    <row r="17">
      <c r="A17" s="59" t="inlineStr">
        <is>
          <t>7.4</t>
        </is>
      </c>
      <c r="B17" s="59" t="inlineStr">
        <is>
          <t>Implemented</t>
        </is>
      </c>
      <c r="C17" s="59" t="inlineStr">
        <is>
          <t>Complete</t>
        </is>
      </c>
      <c r="D17" s="59" t="inlineStr">
        <is>
          <t>COMM-P; SICT; IRP</t>
        </is>
      </c>
    </row>
    <row r="18">
      <c r="A18" s="59" t="inlineStr">
        <is>
          <t>7.5</t>
        </is>
      </c>
      <c r="B18" s="59" t="inlineStr">
        <is>
          <t>Implemented</t>
        </is>
      </c>
      <c r="C18" s="59" t="inlineStr">
        <is>
          <t>Complete</t>
        </is>
      </c>
      <c r="D18" s="59" t="inlineStr">
        <is>
          <t>DCP; DR; WIR-S1</t>
        </is>
      </c>
    </row>
    <row r="19">
      <c r="A19" s="59" t="inlineStr">
        <is>
          <t>8.1</t>
        </is>
      </c>
      <c r="B19" s="59" t="inlineStr">
        <is>
          <t>Implemented</t>
        </is>
      </c>
      <c r="C19" s="59" t="inlineStr">
        <is>
          <t>Complete</t>
        </is>
      </c>
      <c r="D19" s="59" t="inlineStr">
        <is>
          <t>WIR-S1; CMP; ISOCTRL</t>
        </is>
      </c>
    </row>
    <row r="20">
      <c r="A20" s="59" t="inlineStr">
        <is>
          <t>8.2</t>
        </is>
      </c>
      <c r="B20" s="59" t="inlineStr">
        <is>
          <t>Implemented</t>
        </is>
      </c>
      <c r="C20" s="59" t="inlineStr">
        <is>
          <t>Complete</t>
        </is>
      </c>
      <c r="D20" s="59" t="inlineStr">
        <is>
          <t>RR; RAM; ISMS-CL</t>
        </is>
      </c>
    </row>
    <row r="21">
      <c r="A21" s="59" t="inlineStr">
        <is>
          <t>8.3</t>
        </is>
      </c>
      <c r="B21" s="59" t="inlineStr">
        <is>
          <t>In progress</t>
        </is>
      </c>
      <c r="C21" s="59" t="inlineStr">
        <is>
          <t>Partial</t>
        </is>
      </c>
      <c r="D21" s="59" t="inlineStr">
        <is>
          <t>RTP; SOA; CAR</t>
        </is>
      </c>
    </row>
    <row r="22">
      <c r="A22" s="59" t="inlineStr">
        <is>
          <t>9.1</t>
        </is>
      </c>
      <c r="B22" s="59" t="inlineStr">
        <is>
          <t>Implemented</t>
        </is>
      </c>
      <c r="C22" s="59" t="inlineStr">
        <is>
          <t>Partial</t>
        </is>
      </c>
      <c r="D22" s="59" t="inlineStr">
        <is>
          <t>MME; IMPL-WB; MRART</t>
        </is>
      </c>
    </row>
    <row r="23">
      <c r="A23" s="59" t="inlineStr">
        <is>
          <t>9.2</t>
        </is>
      </c>
      <c r="B23" s="59" t="inlineStr">
        <is>
          <t>Implemented</t>
        </is>
      </c>
      <c r="C23" s="59" t="inlineStr">
        <is>
          <t>Complete</t>
        </is>
      </c>
      <c r="D23" s="59" t="inlineStr">
        <is>
          <t>IAP; CAR; MRMT</t>
        </is>
      </c>
    </row>
    <row r="24">
      <c r="A24" s="59" t="inlineStr">
        <is>
          <t>9.3</t>
        </is>
      </c>
      <c r="B24" s="59" t="inlineStr">
        <is>
          <t>Implemented</t>
        </is>
      </c>
      <c r="C24" s="59" t="inlineStr">
        <is>
          <t>Complete</t>
        </is>
      </c>
      <c r="D24" s="59" t="inlineStr">
        <is>
          <t>MRART; MRMT</t>
        </is>
      </c>
    </row>
    <row r="25">
      <c r="A25" s="59" t="inlineStr">
        <is>
          <t>10.1</t>
        </is>
      </c>
      <c r="B25" s="59" t="inlineStr">
        <is>
          <t>Implemented</t>
        </is>
      </c>
      <c r="C25" s="59" t="inlineStr">
        <is>
          <t>Partial</t>
        </is>
      </c>
      <c r="D25" s="59" t="inlineStr">
        <is>
          <t>CIL; CAR; WIR-S1</t>
        </is>
      </c>
    </row>
    <row r="26">
      <c r="A26" s="59" t="inlineStr">
        <is>
          <t>10.2</t>
        </is>
      </c>
      <c r="B26" s="59" t="inlineStr">
        <is>
          <t>Implemented</t>
        </is>
      </c>
      <c r="C26" s="59" t="inlineStr">
        <is>
          <t>Complete</t>
        </is>
      </c>
      <c r="D26" s="59" t="inlineStr">
        <is>
          <t>CAR; IAP; MRMT</t>
        </is>
      </c>
    </row>
  </sheetData>
  <sheetProtection selectLockedCells="0" selectUnlockedCells="0" sheet="1" objects="0" insertRows="1" insertHyperlinks="1" autoFilter="1" scenarios="0" formatColumns="1" deleteColumns="1" insertColumns="1" pivotTables="1" deleteRows="1" formatCells="1" formatRows="1" sort="1"/>
  <conditionalFormatting sqref="B2:B26">
    <cfRule type="expression" priority="1" dxfId="0">
      <formula>OR(LOWER(B2)="approved",LOWER(B2)="closed",LOWER(B2)="complete",LOWER(B2)="en curso",LOWER(B2)="high",LOWER(B2)="im plan",LOWER(B2)="implemented",LOWER(B2)="on track",LOWER(B2)="yes")</formula>
    </cfRule>
    <cfRule type="expression" priority="2" dxfId="1">
      <formula>OR(LOWER(B2)="active",LOWER(B2)="beobachten",LOWER(B2)="contained",LOWER(B2)="deferred",LOWER(B2)="effectiveness check",LOWER(B2)="in progress",LOWER(B2)="in review",LOWER(B2)="in treatment",LOWER(B2)="medium",LOWER(B2)="not started",LOWER(B2)="observar",LOWER(B2)="partial",LOWER(B2)="pending review",LOWER(B2)="planned",LOWER(B2)="proposed",LOWER(B2)="update in progress",LOWER(B2)="watch")</formula>
    </cfRule>
    <cfRule type="expression" priority="3" dxfId="2">
      <formula>OR(LOWER(B2)="below target",LOWER(B2)="brecha",LOWER(B2)="draft",LOWER(B2)="gap",LOWER(B2)="low",LOWER(B2)="lücke",LOWER(B2)="missing",LOWER(B2)="no",LOWER(B2)="open")</formula>
    </cfRule>
  </conditionalFormatting>
  <conditionalFormatting sqref="C2:C26">
    <cfRule type="expression" priority="4" dxfId="0">
      <formula>OR(LOWER(C2)="approved",LOWER(C2)="closed",LOWER(C2)="complete",LOWER(C2)="en curso",LOWER(C2)="high",LOWER(C2)="im plan",LOWER(C2)="implemented",LOWER(C2)="on track",LOWER(C2)="yes")</formula>
    </cfRule>
    <cfRule type="expression" priority="5" dxfId="1">
      <formula>OR(LOWER(C2)="active",LOWER(C2)="beobachten",LOWER(C2)="contained",LOWER(C2)="deferred",LOWER(C2)="effectiveness check",LOWER(C2)="in progress",LOWER(C2)="in review",LOWER(C2)="in treatment",LOWER(C2)="medium",LOWER(C2)="not started",LOWER(C2)="observar",LOWER(C2)="partial",LOWER(C2)="pending review",LOWER(C2)="planned",LOWER(C2)="proposed",LOWER(C2)="update in progress",LOWER(C2)="watch")</formula>
    </cfRule>
    <cfRule type="expression" priority="6" dxfId="2">
      <formula>OR(LOWER(C2)="below target",LOWER(C2)="brecha",LOWER(C2)="draft",LOWER(C2)="gap",LOWER(C2)="low",LOWER(C2)="lücke",LOWER(C2)="missing",LOWER(C2)="no",LOWER(C2)="open")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9.xml><?xml version="1.0" encoding="utf-8"?>
<worksheet xmlns="http://schemas.openxmlformats.org/spreadsheetml/2006/main">
  <sheetPr>
    <outlinePr applyStyles="0" summaryBelow="1" summaryRight="1" showOutlineSymbols="1"/>
    <pageSetUpPr autoPageBreaks="1" fitToPage="1"/>
  </sheetPr>
  <dimension ref="A1:D94"/>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18" customWidth="1" style="23" min="5" max="6"/>
  </cols>
  <sheetData>
    <row r="1" ht="34" customHeight="1" s="23">
      <c r="A1" s="57" t="inlineStr">
        <is>
          <t>Control ID</t>
        </is>
      </c>
      <c r="B1" s="57" t="inlineStr">
        <is>
          <t>Applicability</t>
        </is>
      </c>
      <c r="C1" s="57" t="inlineStr">
        <is>
          <t>Implementation status</t>
        </is>
      </c>
      <c r="D1" s="57" t="inlineStr">
        <is>
          <t>Evidence status</t>
        </is>
      </c>
    </row>
    <row r="2">
      <c r="A2" s="59" t="inlineStr">
        <is>
          <t>A.5.1</t>
        </is>
      </c>
      <c r="B2" s="59" t="inlineStr">
        <is>
          <t>Applicable</t>
        </is>
      </c>
      <c r="C2" s="59" t="inlineStr">
        <is>
          <t>Implemented</t>
        </is>
      </c>
      <c r="D2" s="59" t="inlineStr">
        <is>
          <t>Complete</t>
        </is>
      </c>
    </row>
    <row r="3">
      <c r="A3" s="59" t="inlineStr">
        <is>
          <t>A.5.2</t>
        </is>
      </c>
      <c r="B3" s="59" t="inlineStr">
        <is>
          <t>Applicable</t>
        </is>
      </c>
      <c r="C3" s="59" t="inlineStr">
        <is>
          <t>Implemented</t>
        </is>
      </c>
      <c r="D3" s="59" t="inlineStr">
        <is>
          <t>Complete</t>
        </is>
      </c>
    </row>
    <row r="4">
      <c r="A4" s="59" t="inlineStr">
        <is>
          <t>A.5.3</t>
        </is>
      </c>
      <c r="B4" s="59" t="inlineStr">
        <is>
          <t>Applicable</t>
        </is>
      </c>
      <c r="C4" s="59" t="inlineStr">
        <is>
          <t>In progress</t>
        </is>
      </c>
      <c r="D4" s="59" t="inlineStr">
        <is>
          <t>Partial</t>
        </is>
      </c>
    </row>
    <row r="5">
      <c r="A5" s="59" t="inlineStr">
        <is>
          <t>A.5.4</t>
        </is>
      </c>
      <c r="B5" s="59" t="inlineStr">
        <is>
          <t>Applicable</t>
        </is>
      </c>
      <c r="C5" s="59" t="inlineStr">
        <is>
          <t>Implemented</t>
        </is>
      </c>
      <c r="D5" s="59" t="inlineStr">
        <is>
          <t>Complete</t>
        </is>
      </c>
    </row>
    <row r="6">
      <c r="A6" s="59" t="inlineStr">
        <is>
          <t>A.5.5</t>
        </is>
      </c>
      <c r="B6" s="59" t="inlineStr">
        <is>
          <t>Applicable</t>
        </is>
      </c>
      <c r="C6" s="59" t="inlineStr">
        <is>
          <t>Implemented</t>
        </is>
      </c>
      <c r="D6" s="59" t="inlineStr">
        <is>
          <t>Partial</t>
        </is>
      </c>
    </row>
    <row r="7">
      <c r="A7" s="59" t="inlineStr">
        <is>
          <t>A.5.6</t>
        </is>
      </c>
      <c r="B7" s="59" t="inlineStr">
        <is>
          <t>Applicable</t>
        </is>
      </c>
      <c r="C7" s="59" t="inlineStr">
        <is>
          <t>Implemented</t>
        </is>
      </c>
      <c r="D7" s="59" t="inlineStr">
        <is>
          <t>Partial</t>
        </is>
      </c>
    </row>
    <row r="8">
      <c r="A8" s="59" t="inlineStr">
        <is>
          <t>A.5.7</t>
        </is>
      </c>
      <c r="B8" s="59" t="inlineStr">
        <is>
          <t>Applicable</t>
        </is>
      </c>
      <c r="C8" s="59" t="inlineStr">
        <is>
          <t>In progress</t>
        </is>
      </c>
      <c r="D8" s="59" t="inlineStr">
        <is>
          <t>Partial</t>
        </is>
      </c>
    </row>
    <row r="9">
      <c r="A9" s="59" t="inlineStr">
        <is>
          <t>A.5.8</t>
        </is>
      </c>
      <c r="B9" s="59" t="inlineStr">
        <is>
          <t>Applicable</t>
        </is>
      </c>
      <c r="C9" s="59" t="inlineStr">
        <is>
          <t>Implemented</t>
        </is>
      </c>
      <c r="D9" s="59" t="inlineStr">
        <is>
          <t>Partial</t>
        </is>
      </c>
    </row>
    <row r="10">
      <c r="A10" s="59" t="inlineStr">
        <is>
          <t>A.5.9</t>
        </is>
      </c>
      <c r="B10" s="59" t="inlineStr">
        <is>
          <t>Applicable</t>
        </is>
      </c>
      <c r="C10" s="59" t="inlineStr">
        <is>
          <t>Implemented</t>
        </is>
      </c>
      <c r="D10" s="59" t="inlineStr">
        <is>
          <t>Complete</t>
        </is>
      </c>
    </row>
    <row r="11">
      <c r="A11" s="59" t="inlineStr">
        <is>
          <t>A.5.10</t>
        </is>
      </c>
      <c r="B11" s="59" t="inlineStr">
        <is>
          <t>Applicable</t>
        </is>
      </c>
      <c r="C11" s="59" t="inlineStr">
        <is>
          <t>Implemented</t>
        </is>
      </c>
      <c r="D11" s="59" t="inlineStr">
        <is>
          <t>Complete</t>
        </is>
      </c>
    </row>
    <row r="12">
      <c r="A12" s="59" t="inlineStr">
        <is>
          <t>A.5.11</t>
        </is>
      </c>
      <c r="B12" s="59" t="inlineStr">
        <is>
          <t>Applicable</t>
        </is>
      </c>
      <c r="C12" s="59" t="inlineStr">
        <is>
          <t>Implemented</t>
        </is>
      </c>
      <c r="D12" s="59" t="inlineStr">
        <is>
          <t>Complete</t>
        </is>
      </c>
    </row>
    <row r="13">
      <c r="A13" s="59" t="inlineStr">
        <is>
          <t>A.5.12</t>
        </is>
      </c>
      <c r="B13" s="59" t="inlineStr">
        <is>
          <t>Applicable</t>
        </is>
      </c>
      <c r="C13" s="59" t="inlineStr">
        <is>
          <t>Implemented</t>
        </is>
      </c>
      <c r="D13" s="59" t="inlineStr">
        <is>
          <t>Complete</t>
        </is>
      </c>
    </row>
    <row r="14">
      <c r="A14" s="59" t="inlineStr">
        <is>
          <t>A.5.13</t>
        </is>
      </c>
      <c r="B14" s="59" t="inlineStr">
        <is>
          <t>Applicable</t>
        </is>
      </c>
      <c r="C14" s="59" t="inlineStr">
        <is>
          <t>Implemented</t>
        </is>
      </c>
      <c r="D14" s="59" t="inlineStr">
        <is>
          <t>Partial</t>
        </is>
      </c>
    </row>
    <row r="15">
      <c r="A15" s="59" t="inlineStr">
        <is>
          <t>A.5.14</t>
        </is>
      </c>
      <c r="B15" s="59" t="inlineStr">
        <is>
          <t>Applicable</t>
        </is>
      </c>
      <c r="C15" s="59" t="inlineStr">
        <is>
          <t>Implemented</t>
        </is>
      </c>
      <c r="D15" s="59" t="inlineStr">
        <is>
          <t>Partial</t>
        </is>
      </c>
    </row>
    <row r="16">
      <c r="A16" s="59" t="inlineStr">
        <is>
          <t>A.5.15</t>
        </is>
      </c>
      <c r="B16" s="59" t="inlineStr">
        <is>
          <t>Applicable</t>
        </is>
      </c>
      <c r="C16" s="59" t="inlineStr">
        <is>
          <t>Implemented</t>
        </is>
      </c>
      <c r="D16" s="59" t="inlineStr">
        <is>
          <t>Partial</t>
        </is>
      </c>
    </row>
    <row r="17">
      <c r="A17" s="59" t="inlineStr">
        <is>
          <t>A.5.16</t>
        </is>
      </c>
      <c r="B17" s="59" t="inlineStr">
        <is>
          <t>Applicable</t>
        </is>
      </c>
      <c r="C17" s="59" t="inlineStr">
        <is>
          <t>Implemented</t>
        </is>
      </c>
      <c r="D17" s="59" t="inlineStr">
        <is>
          <t>Partial</t>
        </is>
      </c>
    </row>
    <row r="18">
      <c r="A18" s="59" t="inlineStr">
        <is>
          <t>A.5.17</t>
        </is>
      </c>
      <c r="B18" s="59" t="inlineStr">
        <is>
          <t>Applicable</t>
        </is>
      </c>
      <c r="C18" s="59" t="inlineStr">
        <is>
          <t>Implemented</t>
        </is>
      </c>
      <c r="D18" s="59" t="inlineStr">
        <is>
          <t>Partial</t>
        </is>
      </c>
    </row>
    <row r="19">
      <c r="A19" s="59" t="inlineStr">
        <is>
          <t>A.5.18</t>
        </is>
      </c>
      <c r="B19" s="59" t="inlineStr">
        <is>
          <t>Applicable</t>
        </is>
      </c>
      <c r="C19" s="59" t="inlineStr">
        <is>
          <t>Implemented</t>
        </is>
      </c>
      <c r="D19" s="59" t="inlineStr">
        <is>
          <t>Partial</t>
        </is>
      </c>
    </row>
    <row r="20">
      <c r="A20" s="59" t="inlineStr">
        <is>
          <t>A.5.19</t>
        </is>
      </c>
      <c r="B20" s="59" t="inlineStr">
        <is>
          <t>Applicable</t>
        </is>
      </c>
      <c r="C20" s="59" t="inlineStr">
        <is>
          <t>In progress</t>
        </is>
      </c>
      <c r="D20" s="59" t="inlineStr">
        <is>
          <t>Partial</t>
        </is>
      </c>
    </row>
    <row r="21">
      <c r="A21" s="59" t="inlineStr">
        <is>
          <t>A.5.20</t>
        </is>
      </c>
      <c r="B21" s="59" t="inlineStr">
        <is>
          <t>Applicable</t>
        </is>
      </c>
      <c r="C21" s="59" t="inlineStr">
        <is>
          <t>In progress</t>
        </is>
      </c>
      <c r="D21" s="59" t="inlineStr">
        <is>
          <t>Partial</t>
        </is>
      </c>
    </row>
    <row r="22">
      <c r="A22" s="59" t="inlineStr">
        <is>
          <t>A.5.21</t>
        </is>
      </c>
      <c r="B22" s="59" t="inlineStr">
        <is>
          <t>Applicable</t>
        </is>
      </c>
      <c r="C22" s="59" t="inlineStr">
        <is>
          <t>Planned</t>
        </is>
      </c>
      <c r="D22" s="59" t="inlineStr">
        <is>
          <t>Partial</t>
        </is>
      </c>
    </row>
    <row r="23">
      <c r="A23" s="59" t="inlineStr">
        <is>
          <t>A.5.22</t>
        </is>
      </c>
      <c r="B23" s="59" t="inlineStr">
        <is>
          <t>Applicable</t>
        </is>
      </c>
      <c r="C23" s="59" t="inlineStr">
        <is>
          <t>In progress</t>
        </is>
      </c>
      <c r="D23" s="59" t="inlineStr">
        <is>
          <t>Partial</t>
        </is>
      </c>
    </row>
    <row r="24">
      <c r="A24" s="59" t="inlineStr">
        <is>
          <t>A.5.23</t>
        </is>
      </c>
      <c r="B24" s="59" t="inlineStr">
        <is>
          <t>Applicable</t>
        </is>
      </c>
      <c r="C24" s="59" t="inlineStr">
        <is>
          <t>In progress</t>
        </is>
      </c>
      <c r="D24" s="59" t="inlineStr">
        <is>
          <t>Partial</t>
        </is>
      </c>
    </row>
    <row r="25">
      <c r="A25" s="59" t="inlineStr">
        <is>
          <t>A.5.24</t>
        </is>
      </c>
      <c r="B25" s="59" t="inlineStr">
        <is>
          <t>Applicable</t>
        </is>
      </c>
      <c r="C25" s="59" t="inlineStr">
        <is>
          <t>Implemented</t>
        </is>
      </c>
      <c r="D25" s="59" t="inlineStr">
        <is>
          <t>Complete</t>
        </is>
      </c>
    </row>
    <row r="26">
      <c r="A26" s="59" t="inlineStr">
        <is>
          <t>A.5.25</t>
        </is>
      </c>
      <c r="B26" s="59" t="inlineStr">
        <is>
          <t>Applicable</t>
        </is>
      </c>
      <c r="C26" s="59" t="inlineStr">
        <is>
          <t>Implemented</t>
        </is>
      </c>
      <c r="D26" s="59" t="inlineStr">
        <is>
          <t>Partial</t>
        </is>
      </c>
    </row>
    <row r="27">
      <c r="A27" s="59" t="inlineStr">
        <is>
          <t>A.5.26</t>
        </is>
      </c>
      <c r="B27" s="59" t="inlineStr">
        <is>
          <t>Applicable</t>
        </is>
      </c>
      <c r="C27" s="59" t="inlineStr">
        <is>
          <t>Implemented</t>
        </is>
      </c>
      <c r="D27" s="59" t="inlineStr">
        <is>
          <t>Partial</t>
        </is>
      </c>
    </row>
    <row r="28">
      <c r="A28" s="59" t="inlineStr">
        <is>
          <t>A.5.27</t>
        </is>
      </c>
      <c r="B28" s="59" t="inlineStr">
        <is>
          <t>Applicable</t>
        </is>
      </c>
      <c r="C28" s="59" t="inlineStr">
        <is>
          <t>Planned</t>
        </is>
      </c>
      <c r="D28" s="59" t="inlineStr">
        <is>
          <t>Partial</t>
        </is>
      </c>
    </row>
    <row r="29">
      <c r="A29" s="59" t="inlineStr">
        <is>
          <t>A.5.28</t>
        </is>
      </c>
      <c r="B29" s="59" t="inlineStr">
        <is>
          <t>Applicable</t>
        </is>
      </c>
      <c r="C29" s="59" t="inlineStr">
        <is>
          <t>Implemented</t>
        </is>
      </c>
      <c r="D29" s="59" t="inlineStr">
        <is>
          <t>Complete</t>
        </is>
      </c>
    </row>
    <row r="30">
      <c r="A30" s="59" t="inlineStr">
        <is>
          <t>A.5.29</t>
        </is>
      </c>
      <c r="B30" s="59" t="inlineStr">
        <is>
          <t>Applicable</t>
        </is>
      </c>
      <c r="C30" s="59" t="inlineStr">
        <is>
          <t>Implemented</t>
        </is>
      </c>
      <c r="D30" s="59" t="inlineStr">
        <is>
          <t>Partial</t>
        </is>
      </c>
    </row>
    <row r="31">
      <c r="A31" s="59" t="inlineStr">
        <is>
          <t>A.5.30</t>
        </is>
      </c>
      <c r="B31" s="59" t="inlineStr">
        <is>
          <t>Applicable</t>
        </is>
      </c>
      <c r="C31" s="59" t="inlineStr">
        <is>
          <t>In progress</t>
        </is>
      </c>
      <c r="D31" s="59" t="inlineStr">
        <is>
          <t>Partial</t>
        </is>
      </c>
    </row>
    <row r="32">
      <c r="A32" s="59" t="inlineStr">
        <is>
          <t>A.5.31</t>
        </is>
      </c>
      <c r="B32" s="59" t="inlineStr">
        <is>
          <t>Applicable</t>
        </is>
      </c>
      <c r="C32" s="59" t="inlineStr">
        <is>
          <t>Implemented</t>
        </is>
      </c>
      <c r="D32" s="59" t="inlineStr">
        <is>
          <t>Partial</t>
        </is>
      </c>
    </row>
    <row r="33">
      <c r="A33" s="59" t="inlineStr">
        <is>
          <t>A.5.32</t>
        </is>
      </c>
      <c r="B33" s="59" t="inlineStr">
        <is>
          <t>Applicable</t>
        </is>
      </c>
      <c r="C33" s="59" t="inlineStr">
        <is>
          <t>Planned</t>
        </is>
      </c>
      <c r="D33" s="59" t="inlineStr">
        <is>
          <t>Partial</t>
        </is>
      </c>
    </row>
    <row r="34">
      <c r="A34" s="59" t="inlineStr">
        <is>
          <t>A.5.33</t>
        </is>
      </c>
      <c r="B34" s="59" t="inlineStr">
        <is>
          <t>Applicable</t>
        </is>
      </c>
      <c r="C34" s="59" t="inlineStr">
        <is>
          <t>Implemented</t>
        </is>
      </c>
      <c r="D34" s="59" t="inlineStr">
        <is>
          <t>Complete</t>
        </is>
      </c>
    </row>
    <row r="35">
      <c r="A35" s="59" t="inlineStr">
        <is>
          <t>A.5.34</t>
        </is>
      </c>
      <c r="B35" s="59" t="inlineStr">
        <is>
          <t>Applicable</t>
        </is>
      </c>
      <c r="C35" s="59" t="inlineStr">
        <is>
          <t>Implemented</t>
        </is>
      </c>
      <c r="D35" s="59" t="inlineStr">
        <is>
          <t>Partial</t>
        </is>
      </c>
    </row>
    <row r="36">
      <c r="A36" s="59" t="inlineStr">
        <is>
          <t>A.5.35</t>
        </is>
      </c>
      <c r="B36" s="59" t="inlineStr">
        <is>
          <t>Applicable</t>
        </is>
      </c>
      <c r="C36" s="59" t="inlineStr">
        <is>
          <t>Implemented</t>
        </is>
      </c>
      <c r="D36" s="59" t="inlineStr">
        <is>
          <t>Complete</t>
        </is>
      </c>
    </row>
    <row r="37">
      <c r="A37" s="59" t="inlineStr">
        <is>
          <t>A.5.36</t>
        </is>
      </c>
      <c r="B37" s="59" t="inlineStr">
        <is>
          <t>Applicable</t>
        </is>
      </c>
      <c r="C37" s="59" t="inlineStr">
        <is>
          <t>Implemented</t>
        </is>
      </c>
      <c r="D37" s="59" t="inlineStr">
        <is>
          <t>Partial</t>
        </is>
      </c>
    </row>
    <row r="38">
      <c r="A38" s="59" t="inlineStr">
        <is>
          <t>A.5.37</t>
        </is>
      </c>
      <c r="B38" s="59" t="inlineStr">
        <is>
          <t>Applicable</t>
        </is>
      </c>
      <c r="C38" s="59" t="inlineStr">
        <is>
          <t>In progress</t>
        </is>
      </c>
      <c r="D38" s="59" t="inlineStr">
        <is>
          <t>Partial</t>
        </is>
      </c>
    </row>
    <row r="39">
      <c r="A39" s="59" t="inlineStr">
        <is>
          <t>A.6.1</t>
        </is>
      </c>
      <c r="B39" s="59" t="inlineStr">
        <is>
          <t>Applicable</t>
        </is>
      </c>
      <c r="C39" s="59" t="inlineStr">
        <is>
          <t>Implemented</t>
        </is>
      </c>
      <c r="D39" s="59" t="inlineStr">
        <is>
          <t>Partial</t>
        </is>
      </c>
    </row>
    <row r="40">
      <c r="A40" s="59" t="inlineStr">
        <is>
          <t>A.6.2</t>
        </is>
      </c>
      <c r="B40" s="59" t="inlineStr">
        <is>
          <t>Applicable</t>
        </is>
      </c>
      <c r="C40" s="59" t="inlineStr">
        <is>
          <t>Implemented</t>
        </is>
      </c>
      <c r="D40" s="59" t="inlineStr">
        <is>
          <t>Complete</t>
        </is>
      </c>
    </row>
    <row r="41">
      <c r="A41" s="59" t="inlineStr">
        <is>
          <t>A.6.3</t>
        </is>
      </c>
      <c r="B41" s="59" t="inlineStr">
        <is>
          <t>Applicable</t>
        </is>
      </c>
      <c r="C41" s="59" t="inlineStr">
        <is>
          <t>Implemented</t>
        </is>
      </c>
      <c r="D41" s="59" t="inlineStr">
        <is>
          <t>Complete</t>
        </is>
      </c>
    </row>
    <row r="42">
      <c r="A42" s="59" t="inlineStr">
        <is>
          <t>A.6.4</t>
        </is>
      </c>
      <c r="B42" s="59" t="inlineStr">
        <is>
          <t>Applicable</t>
        </is>
      </c>
      <c r="C42" s="59" t="inlineStr">
        <is>
          <t>Planned</t>
        </is>
      </c>
      <c r="D42" s="59" t="inlineStr">
        <is>
          <t>Partial</t>
        </is>
      </c>
    </row>
    <row r="43">
      <c r="A43" s="59" t="inlineStr">
        <is>
          <t>A.6.5</t>
        </is>
      </c>
      <c r="B43" s="59" t="inlineStr">
        <is>
          <t>Applicable</t>
        </is>
      </c>
      <c r="C43" s="59" t="inlineStr">
        <is>
          <t>Implemented</t>
        </is>
      </c>
      <c r="D43" s="59" t="inlineStr">
        <is>
          <t>Complete</t>
        </is>
      </c>
    </row>
    <row r="44">
      <c r="A44" s="59" t="inlineStr">
        <is>
          <t>A.6.6</t>
        </is>
      </c>
      <c r="B44" s="59" t="inlineStr">
        <is>
          <t>Applicable</t>
        </is>
      </c>
      <c r="C44" s="59" t="inlineStr">
        <is>
          <t>Implemented</t>
        </is>
      </c>
      <c r="D44" s="59" t="inlineStr">
        <is>
          <t>Partial</t>
        </is>
      </c>
    </row>
    <row r="45">
      <c r="A45" s="59" t="inlineStr">
        <is>
          <t>A.6.7</t>
        </is>
      </c>
      <c r="B45" s="59" t="inlineStr">
        <is>
          <t>Applicable</t>
        </is>
      </c>
      <c r="C45" s="59" t="inlineStr">
        <is>
          <t>Implemented</t>
        </is>
      </c>
      <c r="D45" s="59" t="inlineStr">
        <is>
          <t>Partial</t>
        </is>
      </c>
    </row>
    <row r="46">
      <c r="A46" s="59" t="inlineStr">
        <is>
          <t>A.6.8</t>
        </is>
      </c>
      <c r="B46" s="59" t="inlineStr">
        <is>
          <t>Applicable</t>
        </is>
      </c>
      <c r="C46" s="59" t="inlineStr">
        <is>
          <t>Implemented</t>
        </is>
      </c>
      <c r="D46" s="59" t="inlineStr">
        <is>
          <t>Partial</t>
        </is>
      </c>
    </row>
    <row r="47">
      <c r="A47" s="59" t="inlineStr">
        <is>
          <t>A.7.1</t>
        </is>
      </c>
      <c r="B47" s="59" t="inlineStr">
        <is>
          <t>Applicable</t>
        </is>
      </c>
      <c r="C47" s="59" t="inlineStr">
        <is>
          <t>Implemented</t>
        </is>
      </c>
      <c r="D47" s="59" t="inlineStr">
        <is>
          <t>Partial</t>
        </is>
      </c>
    </row>
    <row r="48">
      <c r="A48" s="59" t="inlineStr">
        <is>
          <t>A.7.2</t>
        </is>
      </c>
      <c r="B48" s="59" t="inlineStr">
        <is>
          <t>Applicable</t>
        </is>
      </c>
      <c r="C48" s="59" t="inlineStr">
        <is>
          <t>Implemented</t>
        </is>
      </c>
      <c r="D48" s="59" t="inlineStr">
        <is>
          <t>Partial</t>
        </is>
      </c>
    </row>
    <row r="49">
      <c r="A49" s="59" t="inlineStr">
        <is>
          <t>A.7.3</t>
        </is>
      </c>
      <c r="B49" s="59" t="inlineStr">
        <is>
          <t>Applicable</t>
        </is>
      </c>
      <c r="C49" s="59" t="inlineStr">
        <is>
          <t>Implemented</t>
        </is>
      </c>
      <c r="D49" s="59" t="inlineStr">
        <is>
          <t>Partial</t>
        </is>
      </c>
    </row>
    <row r="50">
      <c r="A50" s="59" t="inlineStr">
        <is>
          <t>A.7.4</t>
        </is>
      </c>
      <c r="B50" s="59" t="inlineStr">
        <is>
          <t>Applicable</t>
        </is>
      </c>
      <c r="C50" s="59" t="inlineStr">
        <is>
          <t>In progress</t>
        </is>
      </c>
      <c r="D50" s="59" t="inlineStr">
        <is>
          <t>Partial</t>
        </is>
      </c>
    </row>
    <row r="51">
      <c r="A51" s="59" t="inlineStr">
        <is>
          <t>A.7.5</t>
        </is>
      </c>
      <c r="B51" s="59" t="inlineStr">
        <is>
          <t>Applicable</t>
        </is>
      </c>
      <c r="C51" s="59" t="inlineStr">
        <is>
          <t>Planned</t>
        </is>
      </c>
      <c r="D51" s="59" t="inlineStr">
        <is>
          <t>Partial</t>
        </is>
      </c>
    </row>
    <row r="52">
      <c r="A52" s="59" t="inlineStr">
        <is>
          <t>A.7.6</t>
        </is>
      </c>
      <c r="B52" s="59" t="inlineStr">
        <is>
          <t>Not applicable</t>
        </is>
      </c>
      <c r="C52" s="59" t="inlineStr">
        <is>
          <t>Not applicable</t>
        </is>
      </c>
      <c r="D52" s="59" t="inlineStr">
        <is>
          <t>Not applicable</t>
        </is>
      </c>
    </row>
    <row r="53">
      <c r="A53" s="59" t="inlineStr">
        <is>
          <t>A.7.7</t>
        </is>
      </c>
      <c r="B53" s="59" t="inlineStr">
        <is>
          <t>Applicable</t>
        </is>
      </c>
      <c r="C53" s="59" t="inlineStr">
        <is>
          <t>Implemented</t>
        </is>
      </c>
      <c r="D53" s="59" t="inlineStr">
        <is>
          <t>Partial</t>
        </is>
      </c>
    </row>
    <row r="54">
      <c r="A54" s="59" t="inlineStr">
        <is>
          <t>A.7.8</t>
        </is>
      </c>
      <c r="B54" s="59" t="inlineStr">
        <is>
          <t>Applicable</t>
        </is>
      </c>
      <c r="C54" s="59" t="inlineStr">
        <is>
          <t>Implemented</t>
        </is>
      </c>
      <c r="D54" s="59" t="inlineStr">
        <is>
          <t>Partial</t>
        </is>
      </c>
    </row>
    <row r="55">
      <c r="A55" s="59" t="inlineStr">
        <is>
          <t>A.7.9</t>
        </is>
      </c>
      <c r="B55" s="59" t="inlineStr">
        <is>
          <t>Applicable</t>
        </is>
      </c>
      <c r="C55" s="59" t="inlineStr">
        <is>
          <t>Implemented</t>
        </is>
      </c>
      <c r="D55" s="59" t="inlineStr">
        <is>
          <t>Partial</t>
        </is>
      </c>
    </row>
    <row r="56">
      <c r="A56" s="59" t="inlineStr">
        <is>
          <t>A.7.10</t>
        </is>
      </c>
      <c r="B56" s="59" t="inlineStr">
        <is>
          <t>Applicable</t>
        </is>
      </c>
      <c r="C56" s="59" t="inlineStr">
        <is>
          <t>Implemented</t>
        </is>
      </c>
      <c r="D56" s="59" t="inlineStr">
        <is>
          <t>Partial</t>
        </is>
      </c>
    </row>
    <row r="57">
      <c r="A57" s="59" t="inlineStr">
        <is>
          <t>A.7.11</t>
        </is>
      </c>
      <c r="B57" s="59" t="inlineStr">
        <is>
          <t>Not applicable</t>
        </is>
      </c>
      <c r="C57" s="59" t="inlineStr">
        <is>
          <t>Not applicable</t>
        </is>
      </c>
      <c r="D57" s="59" t="inlineStr">
        <is>
          <t>Not applicable</t>
        </is>
      </c>
    </row>
    <row r="58">
      <c r="A58" s="59" t="inlineStr">
        <is>
          <t>A.7.12</t>
        </is>
      </c>
      <c r="B58" s="59" t="inlineStr">
        <is>
          <t>Not applicable</t>
        </is>
      </c>
      <c r="C58" s="59" t="inlineStr">
        <is>
          <t>Not applicable</t>
        </is>
      </c>
      <c r="D58" s="59" t="inlineStr">
        <is>
          <t>Not applicable</t>
        </is>
      </c>
    </row>
    <row r="59">
      <c r="A59" s="59" t="inlineStr">
        <is>
          <t>A.7.13</t>
        </is>
      </c>
      <c r="B59" s="59" t="inlineStr">
        <is>
          <t>Applicable</t>
        </is>
      </c>
      <c r="C59" s="59" t="inlineStr">
        <is>
          <t>Implemented</t>
        </is>
      </c>
      <c r="D59" s="59" t="inlineStr">
        <is>
          <t>Partial</t>
        </is>
      </c>
    </row>
    <row r="60">
      <c r="A60" s="59" t="inlineStr">
        <is>
          <t>A.7.14</t>
        </is>
      </c>
      <c r="B60" s="59" t="inlineStr">
        <is>
          <t>Applicable</t>
        </is>
      </c>
      <c r="C60" s="59" t="inlineStr">
        <is>
          <t>Implemented</t>
        </is>
      </c>
      <c r="D60" s="59" t="inlineStr">
        <is>
          <t>Partial</t>
        </is>
      </c>
    </row>
    <row r="61">
      <c r="A61" s="59" t="inlineStr">
        <is>
          <t>A.8.1</t>
        </is>
      </c>
      <c r="B61" s="59" t="inlineStr">
        <is>
          <t>Applicable</t>
        </is>
      </c>
      <c r="C61" s="59" t="inlineStr">
        <is>
          <t>Implemented</t>
        </is>
      </c>
      <c r="D61" s="59" t="inlineStr">
        <is>
          <t>Partial</t>
        </is>
      </c>
    </row>
    <row r="62">
      <c r="A62" s="59" t="inlineStr">
        <is>
          <t>A.8.2</t>
        </is>
      </c>
      <c r="B62" s="59" t="inlineStr">
        <is>
          <t>Applicable</t>
        </is>
      </c>
      <c r="C62" s="59" t="inlineStr">
        <is>
          <t>In progress</t>
        </is>
      </c>
      <c r="D62" s="59" t="inlineStr">
        <is>
          <t>Partial</t>
        </is>
      </c>
    </row>
    <row r="63">
      <c r="A63" s="59" t="inlineStr">
        <is>
          <t>A.8.3</t>
        </is>
      </c>
      <c r="B63" s="59" t="inlineStr">
        <is>
          <t>Applicable</t>
        </is>
      </c>
      <c r="C63" s="59" t="inlineStr">
        <is>
          <t>Implemented</t>
        </is>
      </c>
      <c r="D63" s="59" t="inlineStr">
        <is>
          <t>Partial</t>
        </is>
      </c>
    </row>
    <row r="64">
      <c r="A64" s="59" t="inlineStr">
        <is>
          <t>A.8.4</t>
        </is>
      </c>
      <c r="B64" s="59" t="inlineStr">
        <is>
          <t>Applicable</t>
        </is>
      </c>
      <c r="C64" s="59" t="inlineStr">
        <is>
          <t>Implemented</t>
        </is>
      </c>
      <c r="D64" s="59" t="inlineStr">
        <is>
          <t>Partial</t>
        </is>
      </c>
    </row>
    <row r="65">
      <c r="A65" s="59" t="inlineStr">
        <is>
          <t>A.8.5</t>
        </is>
      </c>
      <c r="B65" s="59" t="inlineStr">
        <is>
          <t>Applicable</t>
        </is>
      </c>
      <c r="C65" s="59" t="inlineStr">
        <is>
          <t>Implemented</t>
        </is>
      </c>
      <c r="D65" s="59" t="inlineStr">
        <is>
          <t>Complete</t>
        </is>
      </c>
    </row>
    <row r="66">
      <c r="A66" s="59" t="inlineStr">
        <is>
          <t>A.8.6</t>
        </is>
      </c>
      <c r="B66" s="59" t="inlineStr">
        <is>
          <t>Applicable</t>
        </is>
      </c>
      <c r="C66" s="59" t="inlineStr">
        <is>
          <t>Planned</t>
        </is>
      </c>
      <c r="D66" s="59" t="inlineStr">
        <is>
          <t>Partial</t>
        </is>
      </c>
    </row>
    <row r="67">
      <c r="A67" s="59" t="inlineStr">
        <is>
          <t>A.8.7</t>
        </is>
      </c>
      <c r="B67" s="59" t="inlineStr">
        <is>
          <t>Applicable</t>
        </is>
      </c>
      <c r="C67" s="59" t="inlineStr">
        <is>
          <t>Implemented</t>
        </is>
      </c>
      <c r="D67" s="59" t="inlineStr">
        <is>
          <t>Partial</t>
        </is>
      </c>
    </row>
    <row r="68">
      <c r="A68" s="59" t="inlineStr">
        <is>
          <t>A.8.8</t>
        </is>
      </c>
      <c r="B68" s="59" t="inlineStr">
        <is>
          <t>Applicable</t>
        </is>
      </c>
      <c r="C68" s="59" t="inlineStr">
        <is>
          <t>In progress</t>
        </is>
      </c>
      <c r="D68" s="59" t="inlineStr">
        <is>
          <t>Partial</t>
        </is>
      </c>
    </row>
    <row r="69">
      <c r="A69" s="59" t="inlineStr">
        <is>
          <t>A.8.9</t>
        </is>
      </c>
      <c r="B69" s="59" t="inlineStr">
        <is>
          <t>Applicable</t>
        </is>
      </c>
      <c r="C69" s="59" t="inlineStr">
        <is>
          <t>In progress</t>
        </is>
      </c>
      <c r="D69" s="59" t="inlineStr">
        <is>
          <t>Partial</t>
        </is>
      </c>
    </row>
    <row r="70">
      <c r="A70" s="59" t="inlineStr">
        <is>
          <t>A.8.10</t>
        </is>
      </c>
      <c r="B70" s="59" t="inlineStr">
        <is>
          <t>Applicable</t>
        </is>
      </c>
      <c r="C70" s="59" t="inlineStr">
        <is>
          <t>In progress</t>
        </is>
      </c>
      <c r="D70" s="59" t="inlineStr">
        <is>
          <t>Partial</t>
        </is>
      </c>
    </row>
    <row r="71">
      <c r="A71" s="59" t="inlineStr">
        <is>
          <t>A.8.11</t>
        </is>
      </c>
      <c r="B71" s="59" t="inlineStr">
        <is>
          <t>Applicable</t>
        </is>
      </c>
      <c r="C71" s="59" t="inlineStr">
        <is>
          <t>Planned</t>
        </is>
      </c>
      <c r="D71" s="59" t="inlineStr">
        <is>
          <t>Missing</t>
        </is>
      </c>
    </row>
    <row r="72">
      <c r="A72" s="59" t="inlineStr">
        <is>
          <t>A.8.12</t>
        </is>
      </c>
      <c r="B72" s="59" t="inlineStr">
        <is>
          <t>Applicable</t>
        </is>
      </c>
      <c r="C72" s="59" t="inlineStr">
        <is>
          <t>Planned</t>
        </is>
      </c>
      <c r="D72" s="59" t="inlineStr">
        <is>
          <t>Partial</t>
        </is>
      </c>
    </row>
    <row r="73">
      <c r="A73" s="59" t="inlineStr">
        <is>
          <t>A.8.13</t>
        </is>
      </c>
      <c r="B73" s="59" t="inlineStr">
        <is>
          <t>Applicable</t>
        </is>
      </c>
      <c r="C73" s="59" t="inlineStr">
        <is>
          <t>Implemented</t>
        </is>
      </c>
      <c r="D73" s="59" t="inlineStr">
        <is>
          <t>Complete</t>
        </is>
      </c>
    </row>
    <row r="74">
      <c r="A74" s="59" t="inlineStr">
        <is>
          <t>A.8.14</t>
        </is>
      </c>
      <c r="B74" s="59" t="inlineStr">
        <is>
          <t>Applicable</t>
        </is>
      </c>
      <c r="C74" s="59" t="inlineStr">
        <is>
          <t>Implemented</t>
        </is>
      </c>
      <c r="D74" s="59" t="inlineStr">
        <is>
          <t>Partial</t>
        </is>
      </c>
    </row>
    <row r="75">
      <c r="A75" s="59" t="inlineStr">
        <is>
          <t>A.8.15</t>
        </is>
      </c>
      <c r="B75" s="59" t="inlineStr">
        <is>
          <t>Applicable</t>
        </is>
      </c>
      <c r="C75" s="59" t="inlineStr">
        <is>
          <t>Implemented</t>
        </is>
      </c>
      <c r="D75" s="59" t="inlineStr">
        <is>
          <t>Partial</t>
        </is>
      </c>
    </row>
    <row r="76">
      <c r="A76" s="59" t="inlineStr">
        <is>
          <t>A.8.16</t>
        </is>
      </c>
      <c r="B76" s="59" t="inlineStr">
        <is>
          <t>Applicable</t>
        </is>
      </c>
      <c r="C76" s="59" t="inlineStr">
        <is>
          <t>In progress</t>
        </is>
      </c>
      <c r="D76" s="59" t="inlineStr">
        <is>
          <t>Partial</t>
        </is>
      </c>
    </row>
    <row r="77">
      <c r="A77" s="59" t="inlineStr">
        <is>
          <t>A.8.17</t>
        </is>
      </c>
      <c r="B77" s="59" t="inlineStr">
        <is>
          <t>Applicable</t>
        </is>
      </c>
      <c r="C77" s="59" t="inlineStr">
        <is>
          <t>Implemented</t>
        </is>
      </c>
      <c r="D77" s="59" t="inlineStr">
        <is>
          <t>Partial</t>
        </is>
      </c>
    </row>
    <row r="78">
      <c r="A78" s="59" t="inlineStr">
        <is>
          <t>A.8.18</t>
        </is>
      </c>
      <c r="B78" s="59" t="inlineStr">
        <is>
          <t>Applicable</t>
        </is>
      </c>
      <c r="C78" s="59" t="inlineStr">
        <is>
          <t>In progress</t>
        </is>
      </c>
      <c r="D78" s="59" t="inlineStr">
        <is>
          <t>Partial</t>
        </is>
      </c>
    </row>
    <row r="79">
      <c r="A79" s="59" t="inlineStr">
        <is>
          <t>A.8.19</t>
        </is>
      </c>
      <c r="B79" s="59" t="inlineStr">
        <is>
          <t>Applicable</t>
        </is>
      </c>
      <c r="C79" s="59" t="inlineStr">
        <is>
          <t>Implemented</t>
        </is>
      </c>
      <c r="D79" s="59" t="inlineStr">
        <is>
          <t>Partial</t>
        </is>
      </c>
    </row>
    <row r="80">
      <c r="A80" s="59" t="inlineStr">
        <is>
          <t>A.8.20</t>
        </is>
      </c>
      <c r="B80" s="59" t="inlineStr">
        <is>
          <t>Applicable</t>
        </is>
      </c>
      <c r="C80" s="59" t="inlineStr">
        <is>
          <t>Implemented</t>
        </is>
      </c>
      <c r="D80" s="59" t="inlineStr">
        <is>
          <t>Partial</t>
        </is>
      </c>
    </row>
    <row r="81">
      <c r="A81" s="59" t="inlineStr">
        <is>
          <t>A.8.21</t>
        </is>
      </c>
      <c r="B81" s="59" t="inlineStr">
        <is>
          <t>Applicable</t>
        </is>
      </c>
      <c r="C81" s="59" t="inlineStr">
        <is>
          <t>Implemented</t>
        </is>
      </c>
      <c r="D81" s="59" t="inlineStr">
        <is>
          <t>Partial</t>
        </is>
      </c>
    </row>
    <row r="82">
      <c r="A82" s="59" t="inlineStr">
        <is>
          <t>A.8.22</t>
        </is>
      </c>
      <c r="B82" s="59" t="inlineStr">
        <is>
          <t>Applicable</t>
        </is>
      </c>
      <c r="C82" s="59" t="inlineStr">
        <is>
          <t>In progress</t>
        </is>
      </c>
      <c r="D82" s="59" t="inlineStr">
        <is>
          <t>Partial</t>
        </is>
      </c>
    </row>
    <row r="83">
      <c r="A83" s="59" t="inlineStr">
        <is>
          <t>A.8.23</t>
        </is>
      </c>
      <c r="B83" s="59" t="inlineStr">
        <is>
          <t>Applicable</t>
        </is>
      </c>
      <c r="C83" s="59" t="inlineStr">
        <is>
          <t>Planned</t>
        </is>
      </c>
      <c r="D83" s="59" t="inlineStr">
        <is>
          <t>Missing</t>
        </is>
      </c>
    </row>
    <row r="84">
      <c r="A84" s="59" t="inlineStr">
        <is>
          <t>A.8.24</t>
        </is>
      </c>
      <c r="B84" s="59" t="inlineStr">
        <is>
          <t>Applicable</t>
        </is>
      </c>
      <c r="C84" s="59" t="inlineStr">
        <is>
          <t>Implemented</t>
        </is>
      </c>
      <c r="D84" s="59" t="inlineStr">
        <is>
          <t>Complete</t>
        </is>
      </c>
    </row>
    <row r="85">
      <c r="A85" s="59" t="inlineStr">
        <is>
          <t>A.8.25</t>
        </is>
      </c>
      <c r="B85" s="59" t="inlineStr">
        <is>
          <t>Applicable</t>
        </is>
      </c>
      <c r="C85" s="59" t="inlineStr">
        <is>
          <t>Implemented</t>
        </is>
      </c>
      <c r="D85" s="59" t="inlineStr">
        <is>
          <t>Partial</t>
        </is>
      </c>
    </row>
    <row r="86">
      <c r="A86" s="59" t="inlineStr">
        <is>
          <t>A.8.26</t>
        </is>
      </c>
      <c r="B86" s="59" t="inlineStr">
        <is>
          <t>Applicable</t>
        </is>
      </c>
      <c r="C86" s="59" t="inlineStr">
        <is>
          <t>In progress</t>
        </is>
      </c>
      <c r="D86" s="59" t="inlineStr">
        <is>
          <t>Partial</t>
        </is>
      </c>
    </row>
    <row r="87">
      <c r="A87" s="59" t="inlineStr">
        <is>
          <t>A.8.27</t>
        </is>
      </c>
      <c r="B87" s="59" t="inlineStr">
        <is>
          <t>Applicable</t>
        </is>
      </c>
      <c r="C87" s="59" t="inlineStr">
        <is>
          <t>Planned</t>
        </is>
      </c>
      <c r="D87" s="59" t="inlineStr">
        <is>
          <t>Partial</t>
        </is>
      </c>
    </row>
    <row r="88">
      <c r="A88" s="59" t="inlineStr">
        <is>
          <t>A.8.28</t>
        </is>
      </c>
      <c r="B88" s="59" t="inlineStr">
        <is>
          <t>Applicable</t>
        </is>
      </c>
      <c r="C88" s="59" t="inlineStr">
        <is>
          <t>Implemented</t>
        </is>
      </c>
      <c r="D88" s="59" t="inlineStr">
        <is>
          <t>Partial</t>
        </is>
      </c>
    </row>
    <row r="89">
      <c r="A89" s="59" t="inlineStr">
        <is>
          <t>A.8.29</t>
        </is>
      </c>
      <c r="B89" s="59" t="inlineStr">
        <is>
          <t>Applicable</t>
        </is>
      </c>
      <c r="C89" s="59" t="inlineStr">
        <is>
          <t>In progress</t>
        </is>
      </c>
      <c r="D89" s="59" t="inlineStr">
        <is>
          <t>Partial</t>
        </is>
      </c>
    </row>
    <row r="90">
      <c r="A90" s="59" t="inlineStr">
        <is>
          <t>A.8.30</t>
        </is>
      </c>
      <c r="B90" s="59" t="inlineStr">
        <is>
          <t>Not applicable</t>
        </is>
      </c>
      <c r="C90" s="59" t="inlineStr">
        <is>
          <t>Not applicable</t>
        </is>
      </c>
      <c r="D90" s="59" t="inlineStr">
        <is>
          <t>Not applicable</t>
        </is>
      </c>
    </row>
    <row r="91">
      <c r="A91" s="59" t="inlineStr">
        <is>
          <t>A.8.31</t>
        </is>
      </c>
      <c r="B91" s="59" t="inlineStr">
        <is>
          <t>Applicable</t>
        </is>
      </c>
      <c r="C91" s="59" t="inlineStr">
        <is>
          <t>Implemented</t>
        </is>
      </c>
      <c r="D91" s="59" t="inlineStr">
        <is>
          <t>Partial</t>
        </is>
      </c>
    </row>
    <row r="92">
      <c r="A92" s="59" t="inlineStr">
        <is>
          <t>A.8.32</t>
        </is>
      </c>
      <c r="B92" s="59" t="inlineStr">
        <is>
          <t>Applicable</t>
        </is>
      </c>
      <c r="C92" s="59" t="inlineStr">
        <is>
          <t>Implemented</t>
        </is>
      </c>
      <c r="D92" s="59" t="inlineStr">
        <is>
          <t>Partial</t>
        </is>
      </c>
    </row>
    <row r="93">
      <c r="A93" s="59" t="inlineStr">
        <is>
          <t>A.8.33</t>
        </is>
      </c>
      <c r="B93" s="59" t="inlineStr">
        <is>
          <t>Applicable</t>
        </is>
      </c>
      <c r="C93" s="59" t="inlineStr">
        <is>
          <t>Planned</t>
        </is>
      </c>
      <c r="D93" s="59" t="inlineStr">
        <is>
          <t>Missing</t>
        </is>
      </c>
    </row>
    <row r="94">
      <c r="A94" s="59" t="inlineStr">
        <is>
          <t>A.8.34</t>
        </is>
      </c>
      <c r="B94" s="59" t="inlineStr">
        <is>
          <t>Applicable</t>
        </is>
      </c>
      <c r="C94" s="59" t="inlineStr">
        <is>
          <t>Implemented</t>
        </is>
      </c>
      <c r="D94" s="59" t="inlineStr">
        <is>
          <t>Partial</t>
        </is>
      </c>
    </row>
  </sheetData>
  <sheetProtection selectLockedCells="0" selectUnlockedCells="0" sheet="1" objects="0" insertRows="1" insertHyperlinks="1" autoFilter="1" scenarios="0" formatColumns="1" deleteColumns="1" insertColumns="1" pivotTables="1" deleteRows="1" formatCells="1" formatRows="1" sort="1"/>
  <conditionalFormatting sqref="C2:C94">
    <cfRule type="expression" priority="1" dxfId="0">
      <formula>OR(LOWER(C2)="approved",LOWER(C2)="closed",LOWER(C2)="complete",LOWER(C2)="en curso",LOWER(C2)="high",LOWER(C2)="im plan",LOWER(C2)="implemented",LOWER(C2)="on track",LOWER(C2)="yes")</formula>
    </cfRule>
    <cfRule type="expression" priority="2" dxfId="1">
      <formula>OR(LOWER(C2)="active",LOWER(C2)="beobachten",LOWER(C2)="contained",LOWER(C2)="deferred",LOWER(C2)="effectiveness check",LOWER(C2)="in progress",LOWER(C2)="in review",LOWER(C2)="in treatment",LOWER(C2)="medium",LOWER(C2)="not started",LOWER(C2)="observar",LOWER(C2)="partial",LOWER(C2)="pending review",LOWER(C2)="planned",LOWER(C2)="proposed",LOWER(C2)="update in progress",LOWER(C2)="watch")</formula>
    </cfRule>
    <cfRule type="expression" priority="3" dxfId="2">
      <formula>OR(LOWER(C2)="below target",LOWER(C2)="brecha",LOWER(C2)="draft",LOWER(C2)="gap",LOWER(C2)="low",LOWER(C2)="lücke",LOWER(C2)="missing",LOWER(C2)="no",LOWER(C2)="open")</formula>
    </cfRule>
  </conditionalFormatting>
  <conditionalFormatting sqref="D2:D94">
    <cfRule type="expression" priority="4" dxfId="0">
      <formula>OR(LOWER(D2)="approved",LOWER(D2)="closed",LOWER(D2)="complete",LOWER(D2)="en curso",LOWER(D2)="high",LOWER(D2)="im plan",LOWER(D2)="implemented",LOWER(D2)="on track",LOWER(D2)="yes")</formula>
    </cfRule>
    <cfRule type="expression" priority="5" dxfId="1">
      <formula>OR(LOWER(D2)="active",LOWER(D2)="beobachten",LOWER(D2)="contained",LOWER(D2)="deferred",LOWER(D2)="effectiveness check",LOWER(D2)="in progress",LOWER(D2)="in review",LOWER(D2)="in treatment",LOWER(D2)="medium",LOWER(D2)="not started",LOWER(D2)="observar",LOWER(D2)="partial",LOWER(D2)="pending review",LOWER(D2)="planned",LOWER(D2)="proposed",LOWER(D2)="update in progress",LOWER(D2)="watch")</formula>
    </cfRule>
    <cfRule type="expression" priority="6" dxfId="2">
      <formula>OR(LOWER(D2)="below target",LOWER(D2)="brecha",LOWER(D2)="draft",LOWER(D2)="gap",LOWER(D2)="low",LOWER(D2)="lücke",LOWER(D2)="missing",LOWER(D2)="no",LOWER(D2)="open")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0.xml><?xml version="1.0" encoding="utf-8"?>
<worksheet xmlns="http://schemas.openxmlformats.org/spreadsheetml/2006/main">
  <sheetPr>
    <outlinePr applyStyles="0" summaryBelow="1" summaryRight="1" showOutlineSymbols="1"/>
    <pageSetUpPr autoPageBreaks="1" fitToPage="1"/>
  </sheetPr>
  <dimension ref="A1:D28"/>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18" customWidth="1" style="23" min="5" max="6"/>
  </cols>
  <sheetData>
    <row r="1" ht="34" customHeight="1" s="23">
      <c r="A1" s="57" t="inlineStr">
        <is>
          <t>Record ID</t>
        </is>
      </c>
      <c r="B1" s="57" t="inlineStr">
        <is>
          <t>Status</t>
        </is>
      </c>
    </row>
    <row r="2">
      <c r="A2" s="59" t="inlineStr">
        <is>
          <t>MDR-001</t>
        </is>
      </c>
      <c r="B2" s="59" t="inlineStr">
        <is>
          <t>Approved</t>
        </is>
      </c>
      <c r="C2" s="9" t="n"/>
      <c r="D2" s="9" t="n"/>
    </row>
    <row r="3">
      <c r="A3" s="59" t="inlineStr">
        <is>
          <t>MDR-002</t>
        </is>
      </c>
      <c r="B3" s="59" t="inlineStr">
        <is>
          <t>Approved</t>
        </is>
      </c>
      <c r="C3" s="9" t="n"/>
      <c r="D3" s="9" t="n"/>
    </row>
    <row r="4">
      <c r="A4" s="59" t="inlineStr">
        <is>
          <t>MDR-003</t>
        </is>
      </c>
      <c r="B4" s="59" t="inlineStr">
        <is>
          <t>Update in progress</t>
        </is>
      </c>
    </row>
    <row r="5">
      <c r="A5" s="59" t="inlineStr">
        <is>
          <t>MDR-004</t>
        </is>
      </c>
      <c r="B5" s="59" t="inlineStr">
        <is>
          <t>Active</t>
        </is>
      </c>
    </row>
    <row r="6">
      <c r="A6" s="59" t="inlineStr">
        <is>
          <t>MDR-005</t>
        </is>
      </c>
      <c r="B6" s="59" t="inlineStr">
        <is>
          <t>Approved</t>
        </is>
      </c>
    </row>
    <row r="7">
      <c r="A7" s="59" t="inlineStr">
        <is>
          <t>MDR-006</t>
        </is>
      </c>
      <c r="B7" s="59" t="inlineStr">
        <is>
          <t>Active</t>
        </is>
      </c>
    </row>
    <row r="8">
      <c r="A8" s="59" t="inlineStr">
        <is>
          <t>MDR-007</t>
        </is>
      </c>
      <c r="B8" s="59" t="inlineStr">
        <is>
          <t>Active</t>
        </is>
      </c>
    </row>
    <row r="9">
      <c r="A9" s="59" t="inlineStr">
        <is>
          <t>MDR-008</t>
        </is>
      </c>
      <c r="B9" s="59" t="inlineStr">
        <is>
          <t>Approved</t>
        </is>
      </c>
    </row>
    <row r="10">
      <c r="A10" s="59" t="inlineStr">
        <is>
          <t>MDR-009</t>
        </is>
      </c>
      <c r="B10" s="59" t="inlineStr">
        <is>
          <t>Active</t>
        </is>
      </c>
    </row>
    <row r="11">
      <c r="A11" s="59" t="inlineStr">
        <is>
          <t>MDR-010</t>
        </is>
      </c>
      <c r="B11" s="59" t="inlineStr">
        <is>
          <t>Approved</t>
        </is>
      </c>
    </row>
    <row r="12">
      <c r="A12" s="59" t="inlineStr">
        <is>
          <t>MDR-011</t>
        </is>
      </c>
      <c r="B12" s="59" t="inlineStr">
        <is>
          <t>Active</t>
        </is>
      </c>
    </row>
    <row r="13">
      <c r="A13" s="59" t="inlineStr">
        <is>
          <t>MDR-012</t>
        </is>
      </c>
      <c r="B13" s="59" t="inlineStr">
        <is>
          <t>Draft</t>
        </is>
      </c>
    </row>
    <row r="14">
      <c r="A14" s="59" t="inlineStr">
        <is>
          <t>MDR-013</t>
        </is>
      </c>
      <c r="B14" s="59" t="inlineStr">
        <is>
          <t>Planned</t>
        </is>
      </c>
    </row>
    <row r="15">
      <c r="A15" s="59" t="inlineStr">
        <is>
          <t>MDR-014</t>
        </is>
      </c>
      <c r="B15" s="59" t="inlineStr">
        <is>
          <t>Planned</t>
        </is>
      </c>
    </row>
    <row r="16">
      <c r="A16" s="59" t="inlineStr">
        <is>
          <t>MDR-015</t>
        </is>
      </c>
      <c r="B16" s="59" t="inlineStr">
        <is>
          <t>Approved</t>
        </is>
      </c>
    </row>
    <row r="17">
      <c r="A17" s="59" t="inlineStr">
        <is>
          <t>MDR-016</t>
        </is>
      </c>
      <c r="B17" s="59" t="inlineStr">
        <is>
          <t>Active</t>
        </is>
      </c>
    </row>
    <row r="18">
      <c r="A18" s="59" t="inlineStr">
        <is>
          <t>MDR-017</t>
        </is>
      </c>
      <c r="B18" s="59" t="inlineStr">
        <is>
          <t>Active</t>
        </is>
      </c>
    </row>
    <row r="19">
      <c r="A19" s="59" t="inlineStr">
        <is>
          <t>MDR-018</t>
        </is>
      </c>
      <c r="B19" s="59" t="inlineStr">
        <is>
          <t>Active</t>
        </is>
      </c>
    </row>
    <row r="20">
      <c r="A20" s="59" t="inlineStr">
        <is>
          <t>MDR-019</t>
        </is>
      </c>
      <c r="B20" s="59" t="inlineStr">
        <is>
          <t>Approved</t>
        </is>
      </c>
    </row>
    <row r="21">
      <c r="A21" s="59" t="inlineStr">
        <is>
          <t>MDR-020</t>
        </is>
      </c>
      <c r="B21" s="59" t="inlineStr">
        <is>
          <t>Approved</t>
        </is>
      </c>
    </row>
    <row r="22">
      <c r="A22" s="59" t="inlineStr">
        <is>
          <t>MDR-021</t>
        </is>
      </c>
      <c r="B22" s="59" t="inlineStr">
        <is>
          <t>Active</t>
        </is>
      </c>
    </row>
    <row r="23">
      <c r="A23" s="59" t="inlineStr">
        <is>
          <t>MDR-022</t>
        </is>
      </c>
      <c r="B23" s="59" t="inlineStr">
        <is>
          <t>Active</t>
        </is>
      </c>
    </row>
    <row r="24">
      <c r="A24" s="59" t="inlineStr">
        <is>
          <t>MDR-023</t>
        </is>
      </c>
      <c r="B24" s="59" t="inlineStr">
        <is>
          <t>Active</t>
        </is>
      </c>
    </row>
    <row r="25">
      <c r="A25" s="59" t="inlineStr">
        <is>
          <t>MDR-024</t>
        </is>
      </c>
      <c r="B25" s="59" t="inlineStr">
        <is>
          <t>Approved</t>
        </is>
      </c>
    </row>
    <row r="26">
      <c r="A26" s="59" t="inlineStr">
        <is>
          <t>MDR-025</t>
        </is>
      </c>
      <c r="B26" s="59" t="inlineStr">
        <is>
          <t>Active</t>
        </is>
      </c>
    </row>
    <row r="27">
      <c r="A27" s="59" t="inlineStr">
        <is>
          <t>MDR-026</t>
        </is>
      </c>
      <c r="B27" s="59" t="inlineStr">
        <is>
          <t>Active</t>
        </is>
      </c>
    </row>
    <row r="28">
      <c r="A28" s="59" t="inlineStr">
        <is>
          <t>MDR-027</t>
        </is>
      </c>
      <c r="B28" s="59" t="inlineStr">
        <is>
          <t>Active</t>
        </is>
      </c>
    </row>
  </sheetData>
  <sheetProtection selectLockedCells="0" selectUnlockedCells="0" sheet="1" objects="0" insertRows="1" insertHyperlinks="1" autoFilter="1" scenarios="0" formatColumns="1" deleteColumns="1" insertColumns="1" pivotTables="1" deleteRows="1" formatCells="1" formatRows="1" sort="1"/>
  <conditionalFormatting sqref="B2:B28">
    <cfRule type="expression" priority="1" dxfId="0">
      <formula>OR(LOWER(B2)="approved",LOWER(B2)="closed",LOWER(B2)="complete",LOWER(B2)="en curso",LOWER(B2)="high",LOWER(B2)="im plan",LOWER(B2)="implemented",LOWER(B2)="on track",LOWER(B2)="yes")</formula>
    </cfRule>
    <cfRule type="expression" priority="2" dxfId="1">
      <formula>OR(LOWER(B2)="active",LOWER(B2)="beobachten",LOWER(B2)="contained",LOWER(B2)="deferred",LOWER(B2)="effectiveness check",LOWER(B2)="in progress",LOWER(B2)="in review",LOWER(B2)="in treatment",LOWER(B2)="medium",LOWER(B2)="not started",LOWER(B2)="observar",LOWER(B2)="partial",LOWER(B2)="pending review",LOWER(B2)="planned",LOWER(B2)="proposed",LOWER(B2)="update in progress",LOWER(B2)="watch")</formula>
    </cfRule>
    <cfRule type="expression" priority="3" dxfId="2">
      <formula>OR(LOWER(B2)="below target",LOWER(B2)="brecha",LOWER(B2)="draft",LOWER(B2)="gap",LOWER(B2)="low",LOWER(B2)="lücke",LOWER(B2)="missing",LOWER(B2)="no",LOWER(B2)="open")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1.xml><?xml version="1.0" encoding="utf-8"?>
<worksheet xmlns="http://schemas.openxmlformats.org/spreadsheetml/2006/main">
  <sheetPr>
    <outlinePr applyStyles="0" summaryBelow="1" summaryRight="1" showOutlineSymbols="1"/>
    <pageSetUpPr autoPageBreaks="1" fitToPage="1"/>
  </sheetPr>
  <dimension ref="A1:D13"/>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18" customWidth="1" style="23" min="5" max="6"/>
  </cols>
  <sheetData>
    <row r="1" ht="34" customHeight="1" s="23">
      <c r="A1" s="57" t="inlineStr">
        <is>
          <t>Risk ID</t>
        </is>
      </c>
      <c r="B1" s="57" t="inlineStr">
        <is>
          <t>Inherent rating</t>
        </is>
      </c>
      <c r="C1" s="57" t="inlineStr">
        <is>
          <t>Treatment ID</t>
        </is>
      </c>
      <c r="D1" s="57" t="inlineStr">
        <is>
          <t>Status</t>
        </is>
      </c>
    </row>
    <row r="2">
      <c r="A2" s="59" t="inlineStr">
        <is>
          <t>RISK-2026-014</t>
        </is>
      </c>
      <c r="B2" s="59" t="inlineStr">
        <is>
          <t>High</t>
        </is>
      </c>
      <c r="C2" s="59" t="inlineStr">
        <is>
          <t>RTP-2026-014</t>
        </is>
      </c>
      <c r="D2" s="59" t="inlineStr">
        <is>
          <t>In treatment</t>
        </is>
      </c>
    </row>
    <row r="3">
      <c r="A3" s="59" t="inlineStr">
        <is>
          <t>RISK-2026-018</t>
        </is>
      </c>
      <c r="B3" s="59" t="inlineStr">
        <is>
          <t>Medium</t>
        </is>
      </c>
      <c r="C3" s="59" t="inlineStr">
        <is>
          <t>RTP-2026-018</t>
        </is>
      </c>
      <c r="D3" s="59" t="inlineStr">
        <is>
          <t>In treatment</t>
        </is>
      </c>
    </row>
    <row r="4">
      <c r="A4" s="59" t="inlineStr">
        <is>
          <t>RISK-2026-021</t>
        </is>
      </c>
      <c r="B4" s="59" t="inlineStr">
        <is>
          <t>Medium</t>
        </is>
      </c>
      <c r="C4" s="59" t="inlineStr">
        <is>
          <t>RTP-2026-021</t>
        </is>
      </c>
      <c r="D4" s="59" t="inlineStr">
        <is>
          <t>Open</t>
        </is>
      </c>
    </row>
    <row r="5">
      <c r="A5" s="59" t="inlineStr">
        <is>
          <t>RISK-2026-027</t>
        </is>
      </c>
      <c r="B5" s="59" t="inlineStr">
        <is>
          <t>High</t>
        </is>
      </c>
      <c r="C5" s="59" t="inlineStr">
        <is>
          <t>RTP-2026-027</t>
        </is>
      </c>
      <c r="D5" s="59" t="inlineStr">
        <is>
          <t>In treatment</t>
        </is>
      </c>
    </row>
    <row r="6">
      <c r="A6" s="59" t="inlineStr">
        <is>
          <t>RISK-2026-031</t>
        </is>
      </c>
      <c r="B6" s="59" t="inlineStr">
        <is>
          <t>Medium</t>
        </is>
      </c>
      <c r="C6" s="59" t="inlineStr">
        <is>
          <t>RTP-2026-031</t>
        </is>
      </c>
      <c r="D6" s="59" t="inlineStr">
        <is>
          <t>In treatment</t>
        </is>
      </c>
    </row>
    <row r="7">
      <c r="A7" s="59" t="inlineStr">
        <is>
          <t>RISK-2026-033</t>
        </is>
      </c>
      <c r="B7" s="59" t="inlineStr">
        <is>
          <t>Medium</t>
        </is>
      </c>
      <c r="C7" s="59" t="inlineStr">
        <is>
          <t>RTP-2026-033</t>
        </is>
      </c>
      <c r="D7" s="59" t="inlineStr">
        <is>
          <t>Open</t>
        </is>
      </c>
    </row>
    <row r="8">
      <c r="A8" s="59" t="inlineStr">
        <is>
          <t>RISK-2026-041</t>
        </is>
      </c>
      <c r="B8" s="59" t="inlineStr">
        <is>
          <t>High</t>
        </is>
      </c>
      <c r="C8" s="59" t="inlineStr">
        <is>
          <t>RTP-2026-041</t>
        </is>
      </c>
      <c r="D8" s="59" t="inlineStr">
        <is>
          <t>In treatment</t>
        </is>
      </c>
    </row>
    <row r="9">
      <c r="A9" s="59" t="inlineStr">
        <is>
          <t>RISK-2026-042</t>
        </is>
      </c>
      <c r="B9" s="59" t="inlineStr">
        <is>
          <t>High</t>
        </is>
      </c>
      <c r="C9" s="59" t="inlineStr">
        <is>
          <t>RTP-2026-042</t>
        </is>
      </c>
      <c r="D9" s="59" t="inlineStr">
        <is>
          <t>In treatment</t>
        </is>
      </c>
    </row>
    <row r="10">
      <c r="A10" s="59" t="inlineStr">
        <is>
          <t>RISK-2026-043</t>
        </is>
      </c>
      <c r="B10" s="59" t="inlineStr">
        <is>
          <t>High</t>
        </is>
      </c>
      <c r="C10" s="59" t="inlineStr">
        <is>
          <t>RTP-2026-043</t>
        </is>
      </c>
      <c r="D10" s="59" t="inlineStr">
        <is>
          <t>In treatment</t>
        </is>
      </c>
    </row>
    <row r="11">
      <c r="A11" s="59" t="inlineStr">
        <is>
          <t>RISK-2026-044</t>
        </is>
      </c>
      <c r="B11" s="59" t="inlineStr">
        <is>
          <t>High</t>
        </is>
      </c>
      <c r="C11" s="59" t="inlineStr">
        <is>
          <t>RTP-2026-044</t>
        </is>
      </c>
      <c r="D11" s="59" t="inlineStr">
        <is>
          <t>In treatment</t>
        </is>
      </c>
    </row>
    <row r="12">
      <c r="A12" s="59" t="inlineStr">
        <is>
          <t>RISK-2026-045</t>
        </is>
      </c>
      <c r="B12" s="59" t="inlineStr">
        <is>
          <t>High</t>
        </is>
      </c>
      <c r="C12" s="59" t="inlineStr">
        <is>
          <t>RTP-2026-045</t>
        </is>
      </c>
      <c r="D12" s="59" t="inlineStr">
        <is>
          <t>In treatment</t>
        </is>
      </c>
    </row>
    <row r="13">
      <c r="A13" s="59" t="inlineStr">
        <is>
          <t>RISK-2026-046</t>
        </is>
      </c>
      <c r="B13" s="59" t="inlineStr">
        <is>
          <t>High</t>
        </is>
      </c>
      <c r="C13" s="59" t="inlineStr">
        <is>
          <t>RTP-2026-046</t>
        </is>
      </c>
      <c r="D13" s="59" t="inlineStr">
        <is>
          <t>In treatment</t>
        </is>
      </c>
    </row>
  </sheetData>
  <sheetProtection selectLockedCells="0" selectUnlockedCells="0" sheet="1" objects="0" insertRows="1" insertHyperlinks="1" autoFilter="1" scenarios="0" formatColumns="1" deleteColumns="1" insertColumns="1" pivotTables="1" deleteRows="1" formatCells="1" formatRows="1" sort="1"/>
  <conditionalFormatting sqref="D2:D13">
    <cfRule type="expression" priority="1" dxfId="0">
      <formula>OR(LOWER(D2)="approved",LOWER(D2)="closed",LOWER(D2)="complete",LOWER(D2)="en curso",LOWER(D2)="high",LOWER(D2)="im plan",LOWER(D2)="implemented",LOWER(D2)="on track",LOWER(D2)="yes")</formula>
    </cfRule>
    <cfRule type="expression" priority="2" dxfId="1">
      <formula>OR(LOWER(D2)="active",LOWER(D2)="beobachten",LOWER(D2)="contained",LOWER(D2)="deferred",LOWER(D2)="effectiveness check",LOWER(D2)="in progress",LOWER(D2)="in review",LOWER(D2)="in treatment",LOWER(D2)="medium",LOWER(D2)="not started",LOWER(D2)="observar",LOWER(D2)="partial",LOWER(D2)="pending review",LOWER(D2)="planned",LOWER(D2)="proposed",LOWER(D2)="update in progress",LOWER(D2)="watch")</formula>
    </cfRule>
    <cfRule type="expression" priority="3" dxfId="2">
      <formula>OR(LOWER(D2)="below target",LOWER(D2)="brecha",LOWER(D2)="draft",LOWER(D2)="gap",LOWER(D2)="low",LOWER(D2)="lücke",LOWER(D2)="missing",LOWER(D2)="no",LOWER(D2)="open")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2.xml><?xml version="1.0" encoding="utf-8"?>
<worksheet xmlns="http://schemas.openxmlformats.org/spreadsheetml/2006/main">
  <sheetPr>
    <outlinePr applyStyles="0" summaryBelow="1" summaryRight="1" showOutlineSymbols="1"/>
    <pageSetUpPr autoPageBreaks="1" fitToPage="1"/>
  </sheetPr>
  <dimension ref="A1:H7"/>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22" customWidth="1" style="23" min="5" max="6"/>
    <col width="22" customWidth="1" style="23" min="6" max="6"/>
    <col width="22" customWidth="1" style="23" min="7" max="7"/>
    <col width="22" customWidth="1" style="23" min="8" max="8"/>
  </cols>
  <sheetData>
    <row r="1" ht="34" customHeight="1" s="23">
      <c r="A1" s="57" t="inlineStr">
        <is>
          <t>Metric ID</t>
        </is>
      </c>
      <c r="B1" s="57" t="inlineStr">
        <is>
          <t>Metric</t>
        </is>
      </c>
      <c r="C1" s="57" t="inlineStr">
        <is>
          <t>Target</t>
        </is>
      </c>
      <c r="D1" s="57" t="inlineStr">
        <is>
          <t>Actual Result</t>
        </is>
      </c>
      <c r="E1" s="57" t="inlineStr">
        <is>
          <t>Status</t>
        </is>
      </c>
      <c r="F1" s="57" t="inlineStr">
        <is>
          <t>Owner</t>
        </is>
      </c>
      <c r="G1" s="57" t="inlineStr">
        <is>
          <t>Evidence Reference</t>
        </is>
      </c>
      <c r="H1" s="57" t="inlineStr">
        <is>
          <t>Notes</t>
        </is>
      </c>
    </row>
    <row r="2">
      <c r="A2" s="59" t="inlineStr">
        <is>
          <t>MME-001</t>
        </is>
      </c>
      <c r="B2" s="59" t="inlineStr">
        <is>
          <t>Security awareness completion rate</t>
        </is>
      </c>
      <c r="C2" s="59" t="inlineStr">
        <is>
          <t>&gt;= 98% within 30 days</t>
        </is>
      </c>
      <c r="D2" s="59" t="inlineStr">
        <is>
          <t>96%</t>
        </is>
      </c>
      <c r="E2" s="59" t="inlineStr">
        <is>
          <t>Below target</t>
        </is>
      </c>
      <c r="F2" s="59" t="inlineStr">
        <is>
          <t>HR Manager</t>
        </is>
      </c>
      <c r="G2" s="59" t="inlineStr">
        <is>
          <t>TR-2026-Q3</t>
        </is>
      </c>
      <c r="H2" s="59" t="inlineStr">
        <is>
          <t>Related to EXR-005 closure.</t>
        </is>
      </c>
    </row>
    <row r="3">
      <c r="A3" s="59" t="inlineStr">
        <is>
          <t>MME-002</t>
        </is>
      </c>
      <c r="B3" s="59" t="inlineStr">
        <is>
          <t>Privileged access review completion</t>
        </is>
      </c>
      <c r="C3" s="59" t="inlineStr">
        <is>
          <t>100% critical systems reviewed monthly</t>
        </is>
      </c>
      <c r="D3" s="59" t="inlineStr">
        <is>
          <t>4 of 5 systems reviewed</t>
        </is>
      </c>
      <c r="E3" s="59" t="inlineStr">
        <is>
          <t>Below target</t>
        </is>
      </c>
      <c r="F3" s="59" t="inlineStr">
        <is>
          <t>IT Operations Manager</t>
        </is>
      </c>
      <c r="G3" s="59" t="inlineStr">
        <is>
          <t>ARR-2026-08</t>
        </is>
      </c>
      <c r="H3" s="59" t="inlineStr">
        <is>
          <t>Cloud admin exception open.</t>
        </is>
      </c>
    </row>
    <row r="4">
      <c r="A4" s="59" t="inlineStr">
        <is>
          <t>MME-003</t>
        </is>
      </c>
      <c r="B4" s="59" t="inlineStr">
        <is>
          <t>High-risk treatment overdue count</t>
        </is>
      </c>
      <c r="C4" s="59" t="inlineStr">
        <is>
          <t>0 overdue high-risk treatments</t>
        </is>
      </c>
      <c r="D4" s="59" t="inlineStr">
        <is>
          <t>1 overdue</t>
        </is>
      </c>
      <c r="E4" s="59" t="inlineStr">
        <is>
          <t>Below target</t>
        </is>
      </c>
      <c r="F4" s="59" t="inlineStr">
        <is>
          <t>Compliance Lead</t>
        </is>
      </c>
      <c r="G4" s="59" t="inlineStr">
        <is>
          <t>RTP-2026-Q3</t>
        </is>
      </c>
      <c r="H4" s="59" t="inlineStr">
        <is>
          <t>Management review input required.</t>
        </is>
      </c>
    </row>
    <row r="5">
      <c r="A5" s="59" t="inlineStr">
        <is>
          <t>MME-004</t>
        </is>
      </c>
      <c r="B5" s="59" t="inlineStr">
        <is>
          <t>Incident closure within SLA</t>
        </is>
      </c>
      <c r="C5" s="59" t="inlineStr">
        <is>
          <t>&gt;= 90% medium/high incidents closed within SLA</t>
        </is>
      </c>
      <c r="D5" s="59" t="inlineStr">
        <is>
          <t>83%</t>
        </is>
      </c>
      <c r="E5" s="59" t="inlineStr">
        <is>
          <t>Below target</t>
        </is>
      </c>
      <c r="F5" s="59" t="inlineStr">
        <is>
          <t>Incident Manager</t>
        </is>
      </c>
      <c r="G5" s="59" t="inlineStr">
        <is>
          <t>IL-REVIEW-2026-08</t>
        </is>
      </c>
      <c r="H5" s="59" t="inlineStr">
        <is>
          <t>One supplier incident open.</t>
        </is>
      </c>
    </row>
    <row r="6">
      <c r="A6" s="59" t="inlineStr">
        <is>
          <t>MME-005</t>
        </is>
      </c>
      <c r="B6" s="59" t="inlineStr">
        <is>
          <t>Evidence pack completeness</t>
        </is>
      </c>
      <c r="C6" s="59" t="inlineStr">
        <is>
          <t>&gt;= 95% complete before freeze</t>
        </is>
      </c>
      <c r="D6" s="59" t="inlineStr">
        <is>
          <t>91%</t>
        </is>
      </c>
      <c r="E6" s="59" t="inlineStr">
        <is>
          <t>In progress</t>
        </is>
      </c>
      <c r="F6" s="59" t="inlineStr">
        <is>
          <t>Internal Auditor</t>
        </is>
      </c>
      <c r="G6" s="59" t="inlineStr">
        <is>
          <t>ELAI-2026-Q3</t>
        </is>
      </c>
      <c r="H6" s="59" t="inlineStr">
        <is>
          <t>ICL-006 freeze notice sent.</t>
        </is>
      </c>
    </row>
    <row r="7">
      <c r="A7" s="59" t="inlineStr">
        <is>
          <t>MME-006</t>
        </is>
      </c>
      <c r="B7" s="59" t="inlineStr">
        <is>
          <t>Critical supplier assurance evidence current</t>
        </is>
      </c>
      <c r="C7" s="59" t="inlineStr">
        <is>
          <t>100% current evidence for critical suppliers</t>
        </is>
      </c>
      <c r="D7" s="59" t="inlineStr">
        <is>
          <t>5 of 6 suppliers current</t>
        </is>
      </c>
      <c r="E7" s="59" t="inlineStr">
        <is>
          <t>In progress</t>
        </is>
      </c>
      <c r="F7" s="59" t="inlineStr">
        <is>
          <t>Supplier Manager</t>
        </is>
      </c>
      <c r="G7" s="59" t="inlineStr">
        <is>
          <t>SINV-CLOUDHOST-2026-Q3</t>
        </is>
      </c>
      <c r="H7" s="59" t="inlineStr">
        <is>
          <t>Contract addendum pending.</t>
        </is>
      </c>
    </row>
  </sheetData>
  <sheetProtection selectLockedCells="0" selectUnlockedCells="0" sheet="1" objects="0" insertRows="1" insertHyperlinks="1" autoFilter="1" scenarios="0" formatColumns="1" deleteColumns="1" insertColumns="1" pivotTables="1" deleteRows="1" formatCells="1" formatRows="1" sort="1"/>
  <conditionalFormatting sqref="E2:E7">
    <cfRule type="expression" priority="1" dxfId="0">
      <formula>OR(LOWER(E2)="approved",LOWER(E2)="closed",LOWER(E2)="complete",LOWER(E2)="en curso",LOWER(E2)="high",LOWER(E2)="im plan",LOWER(E2)="implemented",LOWER(E2)="on track",LOWER(E2)="yes")</formula>
    </cfRule>
    <cfRule type="expression" priority="2" dxfId="1">
      <formula>OR(LOWER(E2)="active",LOWER(E2)="beobachten",LOWER(E2)="contained",LOWER(E2)="deferred",LOWER(E2)="effectiveness check",LOWER(E2)="in progress",LOWER(E2)="in review",LOWER(E2)="in treatment",LOWER(E2)="medium",LOWER(E2)="not started",LOWER(E2)="observar",LOWER(E2)="partial",LOWER(E2)="pending review",LOWER(E2)="planned",LOWER(E2)="proposed",LOWER(E2)="update in progress",LOWER(E2)="watch")</formula>
    </cfRule>
    <cfRule type="expression" priority="3" dxfId="2">
      <formula>OR(LOWER(E2)="below target",LOWER(E2)="brecha",LOWER(E2)="draft",LOWER(E2)="gap",LOWER(E2)="low",LOWER(E2)="lücke",LOWER(E2)="missing",LOWER(E2)="no",LOWER(E2)="open")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3.xml><?xml version="1.0" encoding="utf-8"?>
<worksheet xmlns="http://schemas.openxmlformats.org/spreadsheetml/2006/main">
  <sheetPr>
    <outlinePr applyStyles="0" summaryBelow="1" summaryRight="1" showOutlineSymbols="1"/>
    <pageSetUpPr autoPageBreaks="1" fitToPage="1"/>
  </sheetPr>
  <dimension ref="A1:I12"/>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22" customWidth="1" style="23" min="5" max="6"/>
    <col width="22" customWidth="1" style="23" min="6" max="6"/>
    <col width="22" customWidth="1" style="23" min="7" max="7"/>
    <col width="22" customWidth="1" style="23" min="8" max="8"/>
    <col width="22" customWidth="1" style="23" min="9" max="9"/>
  </cols>
  <sheetData>
    <row r="1" ht="34" customHeight="1" s="23">
      <c r="A1" s="57" t="inlineStr">
        <is>
          <t>Action ID</t>
        </is>
      </c>
      <c r="B1" s="57" t="inlineStr">
        <is>
          <t>Source</t>
        </is>
      </c>
      <c r="C1" s="57" t="inlineStr">
        <is>
          <t>Gap</t>
        </is>
      </c>
      <c r="D1" s="57" t="inlineStr">
        <is>
          <t>Related Area</t>
        </is>
      </c>
      <c r="E1" s="57" t="inlineStr">
        <is>
          <t>Owner</t>
        </is>
      </c>
      <c r="F1" s="57" t="inlineStr">
        <is>
          <t>Priority</t>
        </is>
      </c>
      <c r="G1" s="57" t="inlineStr">
        <is>
          <t>Target Date</t>
        </is>
      </c>
      <c r="H1" s="57" t="inlineStr">
        <is>
          <t>Evidence Reference</t>
        </is>
      </c>
      <c r="I1" s="57" t="inlineStr">
        <is>
          <t>Status</t>
        </is>
      </c>
    </row>
    <row r="2">
      <c r="A2" s="59" t="inlineStr">
        <is>
          <t>CAR-001</t>
        </is>
      </c>
      <c r="B2" s="59" t="inlineStr">
        <is>
          <t>CAR</t>
        </is>
      </c>
      <c r="C2" s="59" t="inlineStr">
        <is>
          <t>Audit evidence for privileged access review was incomplete for two production systems.</t>
        </is>
      </c>
      <c r="D2" s="59" t="inlineStr">
        <is>
          <t>Clause 9.2</t>
        </is>
      </c>
      <c r="E2" s="59" t="inlineStr">
        <is>
          <t>IT Operations Manager</t>
        </is>
      </c>
      <c r="F2" s="59" t="inlineStr">
        <is>
          <t>Minor nonconformity</t>
        </is>
      </c>
      <c r="G2" s="64" t="n">
        <v>46280</v>
      </c>
      <c r="H2" s="59" t="inlineStr">
        <is>
          <t>CAR-001-ACC-REV</t>
        </is>
      </c>
      <c r="I2" s="59" t="inlineStr">
        <is>
          <t>In progress</t>
        </is>
      </c>
    </row>
    <row r="3">
      <c r="A3" s="59" t="inlineStr">
        <is>
          <t>CAR-003</t>
        </is>
      </c>
      <c r="B3" s="59" t="inlineStr">
        <is>
          <t>CAR</t>
        </is>
      </c>
      <c r="C3" s="59" t="inlineStr">
        <is>
          <t>Competence evidence for two control owners was outdated.</t>
        </is>
      </c>
      <c r="D3" s="59" t="inlineStr">
        <is>
          <t>Clause 7.2</t>
        </is>
      </c>
      <c r="E3" s="59" t="inlineStr">
        <is>
          <t>HR Manager</t>
        </is>
      </c>
      <c r="F3" s="59" t="inlineStr">
        <is>
          <t>Minor nonconformity</t>
        </is>
      </c>
      <c r="G3" s="64" t="n">
        <v>46259</v>
      </c>
      <c r="H3" s="59" t="inlineStr">
        <is>
          <t>CAR-003-CMTP</t>
        </is>
      </c>
      <c r="I3" s="59" t="inlineStr">
        <is>
          <t>Effectiveness check</t>
        </is>
      </c>
    </row>
    <row r="4">
      <c r="A4" s="59" t="inlineStr">
        <is>
          <t>CAR-004</t>
        </is>
      </c>
      <c r="B4" s="59" t="inlineStr">
        <is>
          <t>CAR</t>
        </is>
      </c>
      <c r="C4" s="59" t="inlineStr">
        <is>
          <t>One critical supplier agreement lacked explicit breach-notification timing.</t>
        </is>
      </c>
      <c r="D4" s="59" t="inlineStr">
        <is>
          <t>A.5.20</t>
        </is>
      </c>
      <c r="E4" s="59" t="inlineStr">
        <is>
          <t>Supplier Manager</t>
        </is>
      </c>
      <c r="F4" s="59" t="inlineStr">
        <is>
          <t>Improvement</t>
        </is>
      </c>
      <c r="G4" s="64" t="n">
        <v>46295</v>
      </c>
      <c r="H4" s="59" t="inlineStr">
        <is>
          <t>CAR-004-SUP</t>
        </is>
      </c>
      <c r="I4" s="59" t="inlineStr">
        <is>
          <t>In progress</t>
        </is>
      </c>
    </row>
    <row r="5">
      <c r="A5" s="59" t="inlineStr">
        <is>
          <t>CAR-2026-027</t>
        </is>
      </c>
      <c r="B5" s="59" t="inlineStr">
        <is>
          <t>CAR</t>
        </is>
      </c>
      <c r="C5" s="59" t="inlineStr">
        <is>
          <t>IL-005: Manual change outside the standard deployment workflow. Internal draft articles were world-readable for 12 minutes. No confirmed Arcfield Platform customer PII exposure.</t>
        </is>
      </c>
      <c r="D5" s="59" t="inlineStr">
        <is>
          <t>A.8.9, A.8.32, A.5.15, A.5.37</t>
        </is>
      </c>
      <c r="E5" s="59" t="inlineStr">
        <is>
          <t>Engineering Lead</t>
        </is>
      </c>
      <c r="F5" s="59" t="inlineStr">
        <is>
          <t>Minor nonconformity</t>
        </is>
      </c>
      <c r="G5" s="64" t="n">
        <v>46310</v>
      </c>
      <c r="H5" s="59" t="inlineStr">
        <is>
          <t>CHG-POST-2026-0822</t>
        </is>
      </c>
      <c r="I5" s="59" t="inlineStr">
        <is>
          <t>In progress</t>
        </is>
      </c>
    </row>
    <row r="6">
      <c r="A6" s="59" t="inlineStr">
        <is>
          <t>CIL-001</t>
        </is>
      </c>
      <c r="B6" s="59" t="inlineStr">
        <is>
          <t>CIL</t>
        </is>
      </c>
      <c r="C6" s="59" t="inlineStr">
        <is>
          <t>Automate evidence reminders for access reviews.</t>
        </is>
      </c>
      <c r="D6" s="59" t="inlineStr">
        <is>
          <t>A.5.18; Clause 9.2</t>
        </is>
      </c>
      <c r="E6" s="59" t="inlineStr">
        <is>
          <t>IT Operations Manager</t>
        </is>
      </c>
      <c r="F6" s="59" t="inlineStr">
        <is>
          <t>High</t>
        </is>
      </c>
      <c r="G6" s="64" t="n">
        <v>46295</v>
      </c>
      <c r="H6" s="59" t="inlineStr">
        <is>
          <t>Linked to CAR-001.</t>
        </is>
      </c>
      <c r="I6" s="59" t="inlineStr">
        <is>
          <t>In progress</t>
        </is>
      </c>
    </row>
    <row r="7">
      <c r="A7" s="59" t="inlineStr">
        <is>
          <t>CIL-002</t>
        </is>
      </c>
      <c r="B7" s="59" t="inlineStr">
        <is>
          <t>CIL</t>
        </is>
      </c>
      <c r="C7" s="59" t="inlineStr">
        <is>
          <t>Add supplier exit-readiness status to the supplier inventory.</t>
        </is>
      </c>
      <c r="D7" s="59" t="inlineStr">
        <is>
          <t>A.5.19; A.5.20</t>
        </is>
      </c>
      <c r="E7" s="59" t="inlineStr">
        <is>
          <t>Supplier Manager</t>
        </is>
      </c>
      <c r="F7" s="59" t="inlineStr">
        <is>
          <t>Medium</t>
        </is>
      </c>
      <c r="G7" s="64" t="n">
        <v>46310</v>
      </c>
      <c r="H7" s="59" t="inlineStr">
        <is>
          <t>Prioritize cloud hosting supplier.</t>
        </is>
      </c>
      <c r="I7" s="59" t="inlineStr">
        <is>
          <t>Proposed</t>
        </is>
      </c>
    </row>
    <row r="8">
      <c r="A8" s="59" t="inlineStr">
        <is>
          <t>CIL-004</t>
        </is>
      </c>
      <c r="B8" s="59" t="inlineStr">
        <is>
          <t>CIL</t>
        </is>
      </c>
      <c r="C8" s="59" t="inlineStr">
        <is>
          <t>Create a short secure remote-working refresher.</t>
        </is>
      </c>
      <c r="D8" s="59" t="inlineStr">
        <is>
          <t>A.6.7</t>
        </is>
      </c>
      <c r="E8" s="59" t="inlineStr">
        <is>
          <t>HR Manager</t>
        </is>
      </c>
      <c r="F8" s="59" t="inlineStr">
        <is>
          <t>Low</t>
        </is>
      </c>
      <c r="G8" s="64" t="n">
        <v>46371</v>
      </c>
      <c r="H8" s="59" t="inlineStr">
        <is>
          <t>Combine with annual awareness refresh.</t>
        </is>
      </c>
      <c r="I8" s="59" t="inlineStr">
        <is>
          <t>Deferred</t>
        </is>
      </c>
    </row>
    <row r="9">
      <c r="A9" s="59" t="inlineStr">
        <is>
          <t>CIL-005</t>
        </is>
      </c>
      <c r="B9" s="59" t="inlineStr">
        <is>
          <t>CIL</t>
        </is>
      </c>
      <c r="C9" s="59" t="inlineStr">
        <is>
          <t>Introduce data masking for production-like test data.</t>
        </is>
      </c>
      <c r="D9" s="59" t="inlineStr">
        <is>
          <t>A.8.11; A.8.33</t>
        </is>
      </c>
      <c r="E9" s="59" t="inlineStr">
        <is>
          <t>Engineering Lead</t>
        </is>
      </c>
      <c r="F9" s="59" t="inlineStr">
        <is>
          <t>High</t>
        </is>
      </c>
      <c r="G9" s="64" t="n">
        <v>46326</v>
      </c>
      <c r="H9" s="59" t="inlineStr">
        <is>
          <t>Aligned with SoA planned controls.</t>
        </is>
      </c>
      <c r="I9" s="59" t="inlineStr">
        <is>
          <t>In progress</t>
        </is>
      </c>
    </row>
    <row r="10">
      <c r="A10" s="59" t="inlineStr">
        <is>
          <t>S1-RDY-004</t>
        </is>
      </c>
      <c r="B10" s="59" t="inlineStr">
        <is>
          <t>S1-RDY</t>
        </is>
      </c>
      <c r="C10" s="59" t="inlineStr">
        <is>
          <t>IL-005 re-sample and stalled A.5.27 still open</t>
        </is>
      </c>
      <c r="D10" s="59" t="inlineStr">
        <is>
          <t>Clause 9.2</t>
        </is>
      </c>
      <c r="E10" s="59" t="inlineStr">
        <is>
          <t>Security Lead</t>
        </is>
      </c>
      <c r="F10" s="59" t="inlineStr"/>
      <c r="G10" s="64" t="n">
        <v>46326</v>
      </c>
      <c r="H10" s="59" t="inlineStr">
        <is>
          <t>GRC-EVID-2026-Q3</t>
        </is>
      </c>
      <c r="I10" s="59" t="inlineStr">
        <is>
          <t>In progress</t>
        </is>
      </c>
    </row>
    <row r="11">
      <c r="A11" s="59" t="inlineStr">
        <is>
          <t>S1-RDY-005</t>
        </is>
      </c>
      <c r="B11" s="59" t="inlineStr">
        <is>
          <t>S1-RDY</t>
        </is>
      </c>
      <c r="C11" s="59" t="inlineStr">
        <is>
          <t>CB visit not yet held</t>
        </is>
      </c>
      <c r="D11" s="59" t="inlineStr">
        <is>
          <t>Clause 9.2 / 9.3</t>
        </is>
      </c>
      <c r="E11" s="59" t="inlineStr">
        <is>
          <t>ISMS Manager</t>
        </is>
      </c>
      <c r="F11" s="59" t="inlineStr"/>
      <c r="G11" s="64" t="n">
        <v>46507</v>
      </c>
      <c r="H11" s="59" t="inlineStr">
        <is>
          <t>CB-SEL</t>
        </is>
      </c>
      <c r="I11" s="59" t="inlineStr">
        <is>
          <t>Pending review</t>
        </is>
      </c>
    </row>
    <row r="12">
      <c r="A12" s="59" t="inlineStr">
        <is>
          <t>8.3</t>
        </is>
      </c>
      <c r="B12" s="59" t="inlineStr">
        <is>
          <t>REQT</t>
        </is>
      </c>
      <c r="C12" s="59" t="inlineStr">
        <is>
          <t>Close open treatment effectiveness checks.</t>
        </is>
      </c>
      <c r="D12" s="59" t="inlineStr">
        <is>
          <t>Information security risk treatment</t>
        </is>
      </c>
      <c r="E12" s="59" t="inlineStr">
        <is>
          <t>Risk Manager</t>
        </is>
      </c>
      <c r="F12" s="59" t="inlineStr"/>
      <c r="G12" s="64" t="n">
        <v>46326</v>
      </c>
      <c r="H12" s="59" t="inlineStr">
        <is>
          <t>RTP-OPEN-2026-Q3</t>
        </is>
      </c>
      <c r="I12" s="59" t="inlineStr">
        <is>
          <t>In progress</t>
        </is>
      </c>
    </row>
  </sheetData>
  <sheetProtection selectLockedCells="0" selectUnlockedCells="0" sheet="1" objects="0" insertRows="1" insertHyperlinks="1" autoFilter="1" scenarios="0" formatColumns="1" deleteColumns="1" insertColumns="1" pivotTables="1" deleteRows="1" formatCells="1" formatRows="1" sort="1"/>
  <conditionalFormatting sqref="I2:I12">
    <cfRule type="expression" priority="1" dxfId="0">
      <formula>OR(LOWER(I2)="approved",LOWER(I2)="closed",LOWER(I2)="complete",LOWER(I2)="en curso",LOWER(I2)="high",LOWER(I2)="im plan",LOWER(I2)="implemented",LOWER(I2)="on track",LOWER(I2)="yes")</formula>
    </cfRule>
    <cfRule type="expression" priority="2" dxfId="1">
      <formula>OR(LOWER(I2)="active",LOWER(I2)="beobachten",LOWER(I2)="contained",LOWER(I2)="deferred",LOWER(I2)="effectiveness check",LOWER(I2)="in progress",LOWER(I2)="in review",LOWER(I2)="in treatment",LOWER(I2)="medium",LOWER(I2)="not started",LOWER(I2)="observar",LOWER(I2)="partial",LOWER(I2)="pending review",LOWER(I2)="planned",LOWER(I2)="proposed",LOWER(I2)="update in progress",LOWER(I2)="watch")</formula>
    </cfRule>
    <cfRule type="expression" priority="3" dxfId="2">
      <formula>OR(LOWER(I2)="below target",LOWER(I2)="brecha",LOWER(I2)="draft",LOWER(I2)="gap",LOWER(I2)="low",LOWER(I2)="lücke",LOWER(I2)="missing",LOWER(I2)="no",LOWER(I2)="open")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4.xml><?xml version="1.0" encoding="utf-8"?>
<worksheet xmlns="http://schemas.openxmlformats.org/spreadsheetml/2006/main">
  <sheetPr>
    <outlinePr applyStyles="0" summaryBelow="1" summaryRight="1" showOutlineSymbols="1"/>
    <pageSetUpPr autoPageBreaks="1" fitToPage="1"/>
  </sheetPr>
  <dimension ref="A1:F7"/>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22" customWidth="1" style="23" min="5" max="6"/>
    <col width="22" customWidth="1" style="23" min="6" max="6"/>
  </cols>
  <sheetData>
    <row r="1" ht="34" customHeight="1" s="23">
      <c r="A1" s="57" t="inlineStr">
        <is>
          <t>Incident ID</t>
        </is>
      </c>
      <c r="B1" s="57" t="inlineStr">
        <is>
          <t>Reported Date</t>
        </is>
      </c>
      <c r="C1" s="57" t="inlineStr">
        <is>
          <t>Severity</t>
        </is>
      </c>
      <c r="D1" s="57" t="inlineStr">
        <is>
          <t>Status</t>
        </is>
      </c>
      <c r="E1" s="57" t="inlineStr">
        <is>
          <t>Owner</t>
        </is>
      </c>
      <c r="F1" s="57" t="inlineStr">
        <is>
          <t>Category</t>
        </is>
      </c>
    </row>
    <row r="2">
      <c r="A2" s="59" t="inlineStr">
        <is>
          <t>IL-001</t>
        </is>
      </c>
      <c r="B2" s="64" t="n">
        <v>46237</v>
      </c>
      <c r="C2" s="59" t="inlineStr">
        <is>
          <t>Low</t>
        </is>
      </c>
      <c r="D2" s="59" t="inlineStr">
        <is>
          <t>Closed</t>
        </is>
      </c>
      <c r="E2" s="59" t="inlineStr">
        <is>
          <t>Incident Manager</t>
        </is>
      </c>
      <c r="F2" s="59" t="inlineStr">
        <is>
          <t>Suspicious email</t>
        </is>
      </c>
    </row>
    <row r="3">
      <c r="A3" s="59" t="inlineStr">
        <is>
          <t>IL-002</t>
        </is>
      </c>
      <c r="B3" s="64" t="n">
        <v>46241</v>
      </c>
      <c r="C3" s="59" t="inlineStr">
        <is>
          <t>Medium</t>
        </is>
      </c>
      <c r="D3" s="59" t="inlineStr">
        <is>
          <t>Closed</t>
        </is>
      </c>
      <c r="E3" s="59" t="inlineStr">
        <is>
          <t>Security Lead</t>
        </is>
      </c>
      <c r="F3" s="59" t="inlineStr">
        <is>
          <t>Malware detection</t>
        </is>
      </c>
    </row>
    <row r="4">
      <c r="A4" s="59" t="inlineStr">
        <is>
          <t>IL-003</t>
        </is>
      </c>
      <c r="B4" s="64" t="n">
        <v>46245</v>
      </c>
      <c r="C4" s="59" t="inlineStr">
        <is>
          <t>Medium</t>
        </is>
      </c>
      <c r="D4" s="59" t="inlineStr">
        <is>
          <t>In review</t>
        </is>
      </c>
      <c r="E4" s="59" t="inlineStr">
        <is>
          <t>IT Operations Manager</t>
        </is>
      </c>
      <c r="F4" s="59" t="inlineStr">
        <is>
          <t>Unauthorized access attempt</t>
        </is>
      </c>
    </row>
    <row r="5">
      <c r="A5" s="59" t="inlineStr">
        <is>
          <t>IL-004</t>
        </is>
      </c>
      <c r="B5" s="64" t="n">
        <v>46252</v>
      </c>
      <c r="C5" s="59" t="inlineStr">
        <is>
          <t>Medium</t>
        </is>
      </c>
      <c r="D5" s="59" t="inlineStr">
        <is>
          <t>Open</t>
        </is>
      </c>
      <c r="E5" s="59" t="inlineStr">
        <is>
          <t>Supplier Manager</t>
        </is>
      </c>
      <c r="F5" s="59" t="inlineStr">
        <is>
          <t>Supplier incident</t>
        </is>
      </c>
    </row>
    <row r="6">
      <c r="A6" s="59" t="inlineStr">
        <is>
          <t>IL-005</t>
        </is>
      </c>
      <c r="B6" s="64" t="n">
        <v>46256</v>
      </c>
      <c r="C6" s="59" t="inlineStr">
        <is>
          <t>High</t>
        </is>
      </c>
      <c r="D6" s="59" t="inlineStr">
        <is>
          <t>Contained</t>
        </is>
      </c>
      <c r="E6" s="59" t="inlineStr">
        <is>
          <t>Engineering Lead</t>
        </is>
      </c>
      <c r="F6" s="59" t="inlineStr">
        <is>
          <t>Misconfiguration</t>
        </is>
      </c>
    </row>
    <row r="7">
      <c r="A7" s="59" t="inlineStr">
        <is>
          <t>IL-006</t>
        </is>
      </c>
      <c r="B7" s="64" t="n">
        <v>46261</v>
      </c>
      <c r="C7" s="59" t="inlineStr">
        <is>
          <t>Low</t>
        </is>
      </c>
      <c r="D7" s="59" t="inlineStr">
        <is>
          <t>Closed</t>
        </is>
      </c>
      <c r="E7" s="59" t="inlineStr">
        <is>
          <t>HR Manager</t>
        </is>
      </c>
      <c r="F7" s="59" t="inlineStr">
        <is>
          <t>Access delay</t>
        </is>
      </c>
    </row>
  </sheetData>
  <sheetProtection selectLockedCells="0" selectUnlockedCells="0" sheet="1" objects="0" insertRows="1" insertHyperlinks="1" autoFilter="1" scenarios="0" formatColumns="1" deleteColumns="1" insertColumns="1" pivotTables="1" deleteRows="1" formatCells="1" formatRows="1" sort="1"/>
  <conditionalFormatting sqref="D2:D7">
    <cfRule type="expression" priority="1" dxfId="0">
      <formula>OR(LOWER(D2)="approved",LOWER(D2)="closed",LOWER(D2)="complete",LOWER(D2)="en curso",LOWER(D2)="high",LOWER(D2)="im plan",LOWER(D2)="implemented",LOWER(D2)="on track",LOWER(D2)="yes")</formula>
    </cfRule>
    <cfRule type="expression" priority="2" dxfId="1">
      <formula>OR(LOWER(D2)="active",LOWER(D2)="beobachten",LOWER(D2)="contained",LOWER(D2)="deferred",LOWER(D2)="effectiveness check",LOWER(D2)="in progress",LOWER(D2)="in review",LOWER(D2)="in treatment",LOWER(D2)="medium",LOWER(D2)="not started",LOWER(D2)="observar",LOWER(D2)="partial",LOWER(D2)="pending review",LOWER(D2)="planned",LOWER(D2)="proposed",LOWER(D2)="update in progress",LOWER(D2)="watch")</formula>
    </cfRule>
    <cfRule type="expression" priority="3" dxfId="2">
      <formula>OR(LOWER(D2)="below target",LOWER(D2)="brecha",LOWER(D2)="draft",LOWER(D2)="gap",LOWER(D2)="low",LOWER(D2)="lücke",LOWER(D2)="missing",LOWER(D2)="no",LOWER(D2)="open")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5.xml><?xml version="1.0" encoding="utf-8"?>
<worksheet xmlns="http://schemas.openxmlformats.org/spreadsheetml/2006/main">
  <sheetPr>
    <outlinePr applyStyles="0" summaryBelow="1" summaryRight="1" showOutlineSymbols="1"/>
    <pageSetUpPr autoPageBreaks="1" fitToPage="0"/>
  </sheetPr>
  <dimension ref="A1:E9"/>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22" customWidth="1" style="23" min="5" max="6"/>
  </cols>
  <sheetData>
    <row r="1" ht="34" customHeight="1" s="23">
      <c r="A1" s="57" t="inlineStr">
        <is>
          <t>Phase ID</t>
        </is>
      </c>
      <c r="B1" s="57" t="inlineStr">
        <is>
          <t>Milestone</t>
        </is>
      </c>
      <c r="C1" s="57" t="inlineStr">
        <is>
          <t>Status</t>
        </is>
      </c>
      <c r="D1" s="57" t="inlineStr">
        <is>
          <t>Current</t>
        </is>
      </c>
      <c r="E1" s="57" t="inlineStr">
        <is>
          <t>Planned Finish</t>
        </is>
      </c>
    </row>
    <row r="2">
      <c r="A2" s="59" t="inlineStr">
        <is>
          <t>PH-01</t>
        </is>
      </c>
      <c r="B2" s="59" t="inlineStr">
        <is>
          <t>Define ISMS scope</t>
        </is>
      </c>
      <c r="C2" s="59" t="inlineStr">
        <is>
          <t>In progress</t>
        </is>
      </c>
      <c r="D2" s="59" t="inlineStr">
        <is>
          <t>Yes</t>
        </is>
      </c>
      <c r="E2" s="64" t="n">
        <v>46271</v>
      </c>
    </row>
    <row r="3">
      <c r="A3" s="59" t="inlineStr">
        <is>
          <t>PH-02</t>
        </is>
      </c>
      <c r="B3" s="59" t="inlineStr">
        <is>
          <t>Identify interested parties and context</t>
        </is>
      </c>
      <c r="C3" s="59" t="inlineStr">
        <is>
          <t>Planned</t>
        </is>
      </c>
      <c r="D3" s="59" t="inlineStr">
        <is>
          <t>No</t>
        </is>
      </c>
      <c r="E3" s="64" t="n">
        <v>46276</v>
      </c>
    </row>
    <row r="4">
      <c r="A4" s="59" t="inlineStr">
        <is>
          <t>PH-03</t>
        </is>
      </c>
      <c r="B4" s="59" t="inlineStr">
        <is>
          <t>Establish risk method</t>
        </is>
      </c>
      <c r="C4" s="59" t="inlineStr">
        <is>
          <t>Planned</t>
        </is>
      </c>
      <c r="D4" s="59" t="inlineStr">
        <is>
          <t>No</t>
        </is>
      </c>
      <c r="E4" s="64" t="n">
        <v>46278</v>
      </c>
    </row>
    <row r="5">
      <c r="A5" s="59" t="inlineStr">
        <is>
          <t>PH-04</t>
        </is>
      </c>
      <c r="B5" s="59" t="inlineStr">
        <is>
          <t>Perform risk assessment</t>
        </is>
      </c>
      <c r="C5" s="59" t="inlineStr">
        <is>
          <t>Not started</t>
        </is>
      </c>
      <c r="D5" s="59" t="inlineStr">
        <is>
          <t>No</t>
        </is>
      </c>
      <c r="E5" s="64" t="n">
        <v>46292</v>
      </c>
    </row>
    <row r="6">
      <c r="A6" s="59" t="inlineStr">
        <is>
          <t>PH-05</t>
        </is>
      </c>
      <c r="B6" s="59" t="inlineStr">
        <is>
          <t>Select controls and prepare SoA</t>
        </is>
      </c>
      <c r="C6" s="59" t="inlineStr">
        <is>
          <t>Not started</t>
        </is>
      </c>
      <c r="D6" s="59" t="inlineStr">
        <is>
          <t>No</t>
        </is>
      </c>
      <c r="E6" s="64" t="n">
        <v>46299</v>
      </c>
    </row>
    <row r="7">
      <c r="A7" s="59" t="inlineStr">
        <is>
          <t>PH-06</t>
        </is>
      </c>
      <c r="B7" s="59" t="inlineStr">
        <is>
          <t>Implement treatment plan</t>
        </is>
      </c>
      <c r="C7" s="59" t="inlineStr">
        <is>
          <t>Not started</t>
        </is>
      </c>
      <c r="D7" s="59" t="inlineStr">
        <is>
          <t>No</t>
        </is>
      </c>
      <c r="E7" s="64" t="n">
        <v>46320</v>
      </c>
    </row>
    <row r="8">
      <c r="A8" s="59" t="inlineStr">
        <is>
          <t>PH-07</t>
        </is>
      </c>
      <c r="B8" s="59" t="inlineStr">
        <is>
          <t>Operate and collect evidence</t>
        </is>
      </c>
      <c r="C8" s="59" t="inlineStr">
        <is>
          <t>Not started</t>
        </is>
      </c>
      <c r="D8" s="59" t="inlineStr">
        <is>
          <t>No</t>
        </is>
      </c>
      <c r="E8" s="64" t="n">
        <v>46334</v>
      </c>
    </row>
    <row r="9">
      <c r="A9" s="59" t="inlineStr">
        <is>
          <t>PH-08</t>
        </is>
      </c>
      <c r="B9" s="59" t="inlineStr">
        <is>
          <t>Review readiness</t>
        </is>
      </c>
      <c r="C9" s="59" t="inlineStr">
        <is>
          <t>Not started</t>
        </is>
      </c>
      <c r="D9" s="59" t="inlineStr">
        <is>
          <t>No</t>
        </is>
      </c>
      <c r="E9" s="64" t="n">
        <v>46348</v>
      </c>
    </row>
  </sheetData>
  <sheetProtection selectLockedCells="0" selectUnlockedCells="0" sheet="1" objects="0" insertRows="1" insertHyperlinks="1" autoFilter="1" scenarios="0" formatColumns="1" deleteColumns="1" insertColumns="1" pivotTables="1" deleteRows="1" formatCells="1" formatRows="1" sort="1"/>
  <conditionalFormatting sqref="C2:C9">
    <cfRule type="expression" priority="1" dxfId="0">
      <formula>OR(LOWER(C2)="approved",LOWER(C2)="closed",LOWER(C2)="complete",LOWER(C2)="en curso",LOWER(C2)="high",LOWER(C2)="im plan",LOWER(C2)="implemented",LOWER(C2)="on track",LOWER(C2)="yes")</formula>
    </cfRule>
    <cfRule type="expression" priority="2" dxfId="1">
      <formula>OR(LOWER(C2)="active",LOWER(C2)="beobachten",LOWER(C2)="contained",LOWER(C2)="deferred",LOWER(C2)="effectiveness check",LOWER(C2)="in progress",LOWER(C2)="in review",LOWER(C2)="in treatment",LOWER(C2)="medium",LOWER(C2)="not started",LOWER(C2)="observar",LOWER(C2)="partial",LOWER(C2)="pending review",LOWER(C2)="planned",LOWER(C2)="proposed",LOWER(C2)="update in progress",LOWER(C2)="watch")</formula>
    </cfRule>
    <cfRule type="expression" priority="3" dxfId="2">
      <formula>OR(LOWER(C2)="below target",LOWER(C2)="brecha",LOWER(C2)="draft",LOWER(C2)="gap",LOWER(C2)="low",LOWER(C2)="lücke",LOWER(C2)="missing",LOWER(C2)="no",LOWER(C2)="open")</formula>
    </cfRule>
  </conditionalFormatting>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tableParts count="1">
    <tablePart xmlns:r="http://schemas.openxmlformats.org/officeDocument/2006/relationships" r:id="rId1"/>
  </tableParts>
</worksheet>
</file>

<file path=xl/worksheets/sheet16.xml><?xml version="1.0" encoding="utf-8"?>
<worksheet xmlns="http://schemas.openxmlformats.org/spreadsheetml/2006/main">
  <sheetPr>
    <outlinePr applyStyles="0" summaryBelow="1" summaryRight="1" showOutlineSymbols="1"/>
    <pageSetUpPr autoPageBreaks="1" fitToPage="1"/>
  </sheetPr>
  <dimension ref="A1:D6"/>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18" customWidth="1" style="23" min="5" max="6"/>
  </cols>
  <sheetData>
    <row r="1" ht="34" customHeight="1" s="23">
      <c r="A1" s="57" t="inlineStr">
        <is>
          <t>Field</t>
        </is>
      </c>
      <c r="B1" s="57" t="inlineStr">
        <is>
          <t>Value</t>
        </is>
      </c>
    </row>
    <row r="2">
      <c r="A2" s="59" t="inlineStr">
        <is>
          <t>Last management review</t>
        </is>
      </c>
      <c r="B2" s="64" t="n">
        <v>46263</v>
      </c>
      <c r="C2" s="9" t="n"/>
      <c r="D2" s="9" t="n"/>
    </row>
    <row r="3">
      <c r="A3" s="59" t="inlineStr">
        <is>
          <t>Next management review</t>
        </is>
      </c>
      <c r="B3" s="64" t="n">
        <v>46371</v>
      </c>
      <c r="C3" s="9" t="n"/>
      <c r="D3" s="9" t="n"/>
    </row>
    <row r="4">
      <c r="A4" s="59" t="inlineStr">
        <is>
          <t>Certificate valid until</t>
        </is>
      </c>
      <c r="B4" s="64" t="n">
        <v>46867</v>
      </c>
    </row>
    <row r="5">
      <c r="A5" s="59" t="inlineStr">
        <is>
          <t>First surveillance</t>
        </is>
      </c>
      <c r="B5" s="59" t="inlineStr">
        <is>
          <t>April 2026</t>
        </is>
      </c>
    </row>
    <row r="6">
      <c r="A6" s="59" t="inlineStr">
        <is>
          <t>Certificate ID</t>
        </is>
      </c>
      <c r="B6" s="59" t="inlineStr">
        <is>
          <t>ARC-ISMS-2025-001</t>
        </is>
      </c>
    </row>
  </sheetData>
  <sheetProtection selectLockedCells="0" selectUnlockedCells="0" sheet="1" objects="0" insertRows="1" insertHyperlinks="1" autoFilter="1" scenarios="0" formatColumns="1" deleteColumns="1" insertColumns="1" pivotTables="1" deleteRows="1" formatCells="1" formatRows="1" sort="1"/>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7.xml><?xml version="1.0" encoding="utf-8"?>
<worksheet xmlns="http://schemas.openxmlformats.org/spreadsheetml/2006/main">
  <sheetPr>
    <outlinePr applyStyles="0" summaryBelow="1" summaryRight="1" showOutlineSymbols="1"/>
    <pageSetUpPr autoPageBreaks="1" fitToPage="1"/>
  </sheetPr>
  <dimension ref="A1:D5"/>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18" customWidth="1" style="23" min="5" max="6"/>
  </cols>
  <sheetData>
    <row r="1" ht="34" customHeight="1" s="23">
      <c r="A1" s="57" t="inlineStr">
        <is>
          <t>Audit Area</t>
        </is>
      </c>
      <c r="B1" s="57" t="inlineStr">
        <is>
          <t>Planned Date</t>
        </is>
      </c>
      <c r="C1" s="57" t="inlineStr">
        <is>
          <t>Status</t>
        </is>
      </c>
    </row>
    <row r="2">
      <c r="A2" s="59" t="inlineStr">
        <is>
          <t>ISMS governance</t>
        </is>
      </c>
      <c r="B2" s="64" t="n">
        <v>46275</v>
      </c>
      <c r="C2" s="59" t="inlineStr">
        <is>
          <t>In progress</t>
        </is>
      </c>
      <c r="D2" s="9" t="n"/>
    </row>
    <row r="3">
      <c r="A3" s="59" t="inlineStr">
        <is>
          <t>Risk management</t>
        </is>
      </c>
      <c r="B3" s="64" t="n">
        <v>46277</v>
      </c>
      <c r="C3" s="59" t="inlineStr">
        <is>
          <t>Planned</t>
        </is>
      </c>
      <c r="D3" s="9" t="n"/>
    </row>
    <row r="4">
      <c r="A4" s="59" t="inlineStr">
        <is>
          <t>Access control</t>
        </is>
      </c>
      <c r="B4" s="64" t="n">
        <v>46281</v>
      </c>
      <c r="C4" s="59" t="inlineStr">
        <is>
          <t>Planned</t>
        </is>
      </c>
    </row>
    <row r="5">
      <c r="A5" s="59" t="inlineStr">
        <is>
          <t>Supplier management</t>
        </is>
      </c>
      <c r="B5" s="64" t="n">
        <v>46283</v>
      </c>
      <c r="C5" s="59" t="inlineStr">
        <is>
          <t>Planned</t>
        </is>
      </c>
    </row>
  </sheetData>
  <sheetProtection selectLockedCells="0" selectUnlockedCells="0" sheet="1" objects="0" insertRows="1" insertHyperlinks="1" autoFilter="1" scenarios="0" formatColumns="1" deleteColumns="1" insertColumns="1" pivotTables="1" deleteRows="1" formatCells="1" formatRows="1" sort="1"/>
  <conditionalFormatting sqref="C2:C5">
    <cfRule type="expression" priority="1" dxfId="0">
      <formula>OR(LOWER(C2)="approved",LOWER(C2)="closed",LOWER(C2)="complete",LOWER(C2)="en curso",LOWER(C2)="high",LOWER(C2)="im plan",LOWER(C2)="implemented",LOWER(C2)="on track",LOWER(C2)="yes")</formula>
    </cfRule>
    <cfRule type="expression" priority="2" dxfId="1">
      <formula>OR(LOWER(C2)="active",LOWER(C2)="beobachten",LOWER(C2)="contained",LOWER(C2)="deferred",LOWER(C2)="effectiveness check",LOWER(C2)="in progress",LOWER(C2)="in review",LOWER(C2)="in treatment",LOWER(C2)="medium",LOWER(C2)="not started",LOWER(C2)="observar",LOWER(C2)="partial",LOWER(C2)="pending review",LOWER(C2)="planned",LOWER(C2)="proposed",LOWER(C2)="update in progress",LOWER(C2)="watch")</formula>
    </cfRule>
    <cfRule type="expression" priority="3" dxfId="2">
      <formula>OR(LOWER(C2)="below target",LOWER(C2)="brecha",LOWER(C2)="draft",LOWER(C2)="gap",LOWER(C2)="low",LOWER(C2)="lücke",LOWER(C2)="missing",LOWER(C2)="no",LOWER(C2)="open")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18.xml><?xml version="1.0" encoding="utf-8"?>
<worksheet xmlns="http://schemas.openxmlformats.org/spreadsheetml/2006/main">
  <sheetPr>
    <outlinePr applyStyles="0" summaryBelow="1" summaryRight="1" showOutlineSymbols="1"/>
    <pageSetUpPr autoPageBreaks="1" fitToPage="0"/>
  </sheetPr>
  <dimension ref="A1:D13"/>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18" customWidth="1" style="23" min="5" max="6"/>
  </cols>
  <sheetData>
    <row r="1" ht="34" customHeight="1" s="23">
      <c r="A1" s="57" t="inlineStr">
        <is>
          <t>Field</t>
        </is>
      </c>
      <c r="B1" s="57" t="inlineStr">
        <is>
          <t>Value</t>
        </is>
      </c>
    </row>
    <row r="2">
      <c r="A2" s="59" t="inlineStr">
        <is>
          <t>Verdict</t>
        </is>
      </c>
      <c r="B2" s="59" t="inlineStr">
        <is>
          <t>certified ISMS; surveillance findings remain</t>
        </is>
      </c>
      <c r="C2" s="9" t="n"/>
      <c r="D2" s="9" t="n"/>
    </row>
    <row r="3">
      <c r="A3" s="59" t="inlineStr">
        <is>
          <t>Report ID</t>
        </is>
      </c>
      <c r="B3" s="59" t="inlineStr">
        <is>
          <t>IA-ARCFIELD-EN-2026-09-11</t>
        </is>
      </c>
      <c r="C3" s="9" t="n"/>
      <c r="D3" s="9" t="n"/>
    </row>
    <row r="4">
      <c r="A4" s="59" t="inlineStr">
        <is>
          <t>Major nonconformities</t>
        </is>
      </c>
      <c r="B4" s="59" t="n">
        <v>11</v>
      </c>
    </row>
    <row r="5">
      <c r="A5" s="59" t="inlineStr">
        <is>
          <t>Minor nonconformities</t>
        </is>
      </c>
      <c r="B5" s="59" t="n">
        <v>93</v>
      </c>
    </row>
    <row r="6">
      <c r="A6" s="59" t="inlineStr">
        <is>
          <t>Findings</t>
        </is>
      </c>
      <c r="B6" s="59" t="n">
        <v>32</v>
      </c>
    </row>
    <row r="7">
      <c r="A7" s="59" t="inlineStr">
        <is>
          <t>Document completeness</t>
        </is>
      </c>
      <c r="B7" s="59" t="inlineStr">
        <is>
          <t>High</t>
        </is>
      </c>
    </row>
    <row r="8">
      <c r="A8" s="59" t="inlineStr">
        <is>
          <t>Document content quality</t>
        </is>
      </c>
      <c r="B8" s="59" t="inlineStr">
        <is>
          <t>High</t>
        </is>
      </c>
    </row>
    <row r="9">
      <c r="A9" s="59" t="inlineStr">
        <is>
          <t>Document consistency</t>
        </is>
      </c>
      <c r="B9" s="59" t="inlineStr">
        <is>
          <t>High</t>
        </is>
      </c>
    </row>
    <row r="10">
      <c r="A10" s="59" t="inlineStr">
        <is>
          <t>ISMS implementation</t>
        </is>
      </c>
      <c r="B10" s="59" t="inlineStr">
        <is>
          <t>Low</t>
        </is>
      </c>
    </row>
    <row r="11">
      <c r="A11" s="59" t="inlineStr">
        <is>
          <t>ISMS evidence</t>
        </is>
      </c>
      <c r="B11" s="59" t="inlineStr">
        <is>
          <t>Low</t>
        </is>
      </c>
    </row>
    <row r="12">
      <c r="A12" s="59" t="inlineStr">
        <is>
          <t>ISMS effectiveness</t>
        </is>
      </c>
      <c r="B12" s="59" t="inlineStr">
        <is>
          <t>Low</t>
        </is>
      </c>
    </row>
    <row r="13">
      <c r="A13" s="59" t="inlineStr">
        <is>
          <t>Note</t>
        </is>
      </c>
      <c r="B13" s="59" t="inlineStr">
        <is>
          <t>Same 9.2 engine as the internal audit report on this freeze. Not a recertification decision.</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tableParts count="1">
    <tablePart xmlns:r="http://schemas.openxmlformats.org/officeDocument/2006/relationships" r:id="rId1"/>
  </tableParts>
</worksheet>
</file>

<file path=xl/worksheets/sheet19.xml><?xml version="1.0" encoding="utf-8"?>
<worksheet xmlns="http://schemas.openxmlformats.org/spreadsheetml/2006/main">
  <sheetPr>
    <outlinePr applyStyles="0" summaryBelow="1" summaryRight="1" showOutlineSymbols="1"/>
    <pageSetUpPr autoPageBreaks="1" fitToPage="1"/>
  </sheetPr>
  <dimension ref="A1:D33"/>
  <sheetViews>
    <sheetView workbookViewId="0">
      <pane ySplit="1" topLeftCell="A2" activePane="bottomLeft" state="frozen"/>
      <selection pane="bottomLeft" activeCell="A1" sqref="A1"/>
    </sheetView>
  </sheetViews>
  <sheetFormatPr baseColWidth="8" defaultRowHeight="15"/>
  <cols>
    <col width="22" customWidth="1" style="23" min="1" max="1"/>
    <col width="22" customWidth="1" style="23" min="2" max="4"/>
    <col width="22" customWidth="1" style="23" min="3" max="3"/>
    <col width="22" customWidth="1" style="23" min="4" max="4"/>
    <col width="18" customWidth="1" style="23" min="5" max="6"/>
  </cols>
  <sheetData>
    <row r="1" ht="34" customHeight="1" s="23">
      <c r="A1" s="57" t="inlineStr">
        <is>
          <t>Source</t>
        </is>
      </c>
      <c r="B1" s="57" t="inlineStr">
        <is>
          <t>Criterion</t>
        </is>
      </c>
      <c r="C1" s="57" t="inlineStr">
        <is>
          <t>Score</t>
        </is>
      </c>
      <c r="D1" s="57" t="inlineStr">
        <is>
          <t>What</t>
        </is>
      </c>
    </row>
    <row r="2">
      <c r="A2" s="59" t="inlineStr">
        <is>
          <t>Clause 4, Clause 5, Clause 6, Clause 8</t>
        </is>
      </c>
      <c r="B2" s="59" t="inlineStr">
        <is>
          <t>ISMS implementation</t>
        </is>
      </c>
      <c r="C2" s="59" t="inlineStr">
        <is>
          <t>Medium</t>
        </is>
      </c>
      <c r="D2" s="59" t="inlineStr">
        <is>
          <t>Organisation-specific process description, but little sign that it is running.</t>
        </is>
      </c>
    </row>
    <row r="3">
      <c r="A3" s="59" t="inlineStr">
        <is>
          <t>Clause 4, Clause 6, Clause 7, Clause 8</t>
        </is>
      </c>
      <c r="B3" s="59" t="inlineStr">
        <is>
          <t>ISMS effectiveness</t>
        </is>
      </c>
      <c r="C3" s="59" t="inlineStr">
        <is>
          <t>Low</t>
        </is>
      </c>
      <c r="D3" s="59" t="inlineStr">
        <is>
          <t>This record cannot, on its own, indicate that the ISMS is effective (ISO 27001 9.1 / ISO 27004).</t>
        </is>
      </c>
    </row>
    <row r="4">
      <c r="A4" s="59" t="inlineStr">
        <is>
          <t>Clause 5, Clause 8</t>
        </is>
      </c>
      <c r="B4" s="59" t="inlineStr">
        <is>
          <t>ISMS evidence</t>
        </is>
      </c>
      <c r="C4" s="59" t="inlineStr">
        <is>
          <t>Medium</t>
        </is>
      </c>
      <c r="D4" s="59" t="inlineStr">
        <is>
          <t>Evidence pointers exist, but they are not a full operating sample (ISO 27001 9.1, indirect).</t>
        </is>
      </c>
    </row>
    <row r="5">
      <c r="A5" s="59" t="inlineStr">
        <is>
          <t>Clause 5</t>
        </is>
      </c>
      <c r="B5" s="59" t="inlineStr">
        <is>
          <t>ISMS effectiveness</t>
        </is>
      </c>
      <c r="C5" s="59" t="inlineStr">
        <is>
          <t>Medium</t>
        </is>
      </c>
      <c r="D5" s="59" t="inlineStr">
        <is>
          <t>Some performance language is present; not enough to conclude the ISMS is effective.</t>
        </is>
      </c>
    </row>
    <row r="6">
      <c r="A6" s="59" t="inlineStr">
        <is>
          <t>Clause 9</t>
        </is>
      </c>
      <c r="B6" s="59" t="inlineStr">
        <is>
          <t>ISMS implementation</t>
        </is>
      </c>
      <c r="C6" s="59" t="inlineStr">
        <is>
          <t>Medium</t>
        </is>
      </c>
      <c r="D6" s="59" t="inlineStr">
        <is>
          <t>Implementation impression from 'Status' (ISO 27001 8.1, indirect).</t>
        </is>
      </c>
    </row>
    <row r="7">
      <c r="A7" s="59" t="inlineStr">
        <is>
          <t>Clause 9</t>
        </is>
      </c>
      <c r="B7" s="59" t="inlineStr">
        <is>
          <t>ISMS effectiveness</t>
        </is>
      </c>
      <c r="C7" s="59" t="inlineStr">
        <is>
          <t>Medium</t>
        </is>
      </c>
      <c r="D7" s="59" t="inlineStr">
        <is>
          <t>Audit results exist; they indicate evaluation, not yet ISMS effectiveness (ISO 27001 9.1/9.2).</t>
        </is>
      </c>
    </row>
    <row r="8">
      <c r="A8" s="59" t="inlineStr">
        <is>
          <t>Clause 10</t>
        </is>
      </c>
      <c r="B8" s="59" t="inlineStr">
        <is>
          <t>ISMS implementation</t>
        </is>
      </c>
      <c r="C8" s="59" t="inlineStr">
        <is>
          <t>Medium</t>
        </is>
      </c>
      <c r="D8" s="59" t="inlineStr">
        <is>
          <t>Implementation impression from 'Closure status' (ISO 27001 8.1, indirect).</t>
        </is>
      </c>
    </row>
    <row r="9">
      <c r="A9" s="59" t="inlineStr">
        <is>
          <t>Clause 10</t>
        </is>
      </c>
      <c r="B9" s="59" t="inlineStr">
        <is>
          <t>ISMS effectiveness</t>
        </is>
      </c>
      <c r="C9" s="59" t="inlineStr">
        <is>
          <t>Medium</t>
        </is>
      </c>
      <c r="D9" s="59" t="inlineStr">
        <is>
          <t>Corrective-action effectiveness is recorded in part (ISO 27001 10.1 e).</t>
        </is>
      </c>
    </row>
    <row r="10">
      <c r="A10" s="59" t="inlineStr">
        <is>
          <t>AI, RAM, RR, RTP, RAMT, BIA, SOA</t>
        </is>
      </c>
      <c r="B10" s="59" t="inlineStr">
        <is>
          <t>ISMS effectiveness</t>
        </is>
      </c>
      <c r="C10" s="59" t="inlineStr">
        <is>
          <t>Low</t>
        </is>
      </c>
      <c r="D10" s="59" t="inlineStr">
        <is>
          <t>This record cannot, on its own, indicate that the ISMS is effective (ISO 27001 9.1 / ISO 27004).</t>
        </is>
      </c>
    </row>
    <row r="11">
      <c r="A11" s="59" t="inlineStr">
        <is>
          <t>SAS, RAM, BIA</t>
        </is>
      </c>
      <c r="B11" s="59" t="inlineStr">
        <is>
          <t>ISMS implementation</t>
        </is>
      </c>
      <c r="C11" s="59" t="inlineStr">
        <is>
          <t>Medium</t>
        </is>
      </c>
      <c r="D11" s="59" t="inlineStr">
        <is>
          <t>Organisation-specific process description, but little sign that it is running.</t>
        </is>
      </c>
    </row>
    <row r="12">
      <c r="A12" s="59" t="inlineStr">
        <is>
          <t>SAS</t>
        </is>
      </c>
      <c r="B12" s="59" t="inlineStr">
        <is>
          <t>ISMS effectiveness</t>
        </is>
      </c>
      <c r="C12" s="59" t="inlineStr">
        <is>
          <t>Medium</t>
        </is>
      </c>
      <c r="D12" s="59" t="inlineStr">
        <is>
          <t>Some performance language is present; not enough to conclude the ISMS is effective.</t>
        </is>
      </c>
    </row>
    <row r="13">
      <c r="A13" s="59" t="inlineStr">
        <is>
          <t>RTP</t>
        </is>
      </c>
      <c r="B13" s="59" t="inlineStr">
        <is>
          <t>ISMS implementation</t>
        </is>
      </c>
      <c r="C13" s="59" t="inlineStr">
        <is>
          <t>Medium</t>
        </is>
      </c>
      <c r="D13" s="59" t="inlineStr">
        <is>
          <t>Implementation impression from 'Status' (ISO 27001 8.1, indirect).</t>
        </is>
      </c>
    </row>
    <row r="14">
      <c r="A14" s="59" t="inlineStr">
        <is>
          <t>SOA</t>
        </is>
      </c>
      <c r="B14" s="59" t="inlineStr">
        <is>
          <t>ISMS implementation</t>
        </is>
      </c>
      <c r="C14" s="59" t="inlineStr">
        <is>
          <t>Medium</t>
        </is>
      </c>
      <c r="D14" s="59" t="inlineStr">
        <is>
          <t>Implementation impression from 'Implementation status' (ISO 27001 8.1, indirect).</t>
        </is>
      </c>
    </row>
    <row r="15">
      <c r="A15" s="59" t="inlineStr">
        <is>
          <t>A.5.1, A.5.2, A.5.4, A.5.9, A.5.10, A.5.11, A.5.12, A.5.24, A.5.28, A.5.33, A.5.35</t>
        </is>
      </c>
      <c r="B15" s="59" t="inlineStr">
        <is>
          <t>ISMS effectiveness</t>
        </is>
      </c>
      <c r="C15" s="59" t="inlineStr">
        <is>
          <t>Medium</t>
        </is>
      </c>
      <c r="D15" s="59" t="inlineStr">
        <is>
          <t>Implemented with complete file evidence; that is still an indirect indication, not proof of ISMS effectiveness (ISO 27001 9.1).</t>
        </is>
      </c>
    </row>
    <row r="16">
      <c r="A16" s="59" t="inlineStr">
        <is>
          <t>A.5.3, A.5.7, A.5.19, A.5.20, A.5.22, A.5.23, A.5.30, A.5.37</t>
        </is>
      </c>
      <c r="B16" s="59" t="inlineStr">
        <is>
          <t>ISMS implementation</t>
        </is>
      </c>
      <c r="C16" s="59" t="inlineStr">
        <is>
          <t>Medium</t>
        </is>
      </c>
      <c r="D16" s="59" t="inlineStr">
        <is>
          <t>ISOCTRL/SoA implementation status: In progress.</t>
        </is>
      </c>
    </row>
    <row r="17">
      <c r="A17" s="59" t="inlineStr">
        <is>
          <t>A.5.3, A.5.5, A.5.6, A.5.7, A.5.8, A.5.13, A.5.14, A.5.15, A.5.16, A.5.17, A.5.18, A.5.19, A.5.20, A.5.21, A.5.22, A.5.23, A.5.25, A.5.26, A.5.27, A.5.29, A.5.30, A.5.31, A.5.32, A.5.34, A.5.36, A.5.37</t>
        </is>
      </c>
      <c r="B17" s="59" t="inlineStr">
        <is>
          <t>ISMS evidence</t>
        </is>
      </c>
      <c r="C17" s="59" t="inlineStr">
        <is>
          <t>Medium</t>
        </is>
      </c>
      <c r="D17" s="59" t="inlineStr">
        <is>
          <t>Evidence status: Partial.</t>
        </is>
      </c>
    </row>
    <row r="18">
      <c r="A18" s="59" t="inlineStr">
        <is>
          <t>A.5.3, A.5.5, A.5.6, A.5.7, A.5.8, A.5.13, A.5.14, A.5.15, A.5.16, A.5.17, A.5.18, A.5.19, A.5.20, A.5.21, A.5.22, A.5.23, A.5.25, A.5.26, A.5.27, A.5.29, A.5.30, A.5.31, A.5.32, A.5.34, A.5.36, A.5.37</t>
        </is>
      </c>
      <c r="B18" s="59" t="inlineStr">
        <is>
          <t>ISMS effectiveness</t>
        </is>
      </c>
      <c r="C18" s="59" t="inlineStr">
        <is>
          <t>Low</t>
        </is>
      </c>
      <c r="D18" s="59" t="inlineStr">
        <is>
          <t>This control row cannot indicate that the ISMS is effective.</t>
        </is>
      </c>
    </row>
    <row r="19">
      <c r="A19" s="59" t="inlineStr">
        <is>
          <t>A.5.21, A.5.27, A.5.32</t>
        </is>
      </c>
      <c r="B19" s="59" t="inlineStr">
        <is>
          <t>ISMS implementation</t>
        </is>
      </c>
      <c r="C19" s="59" t="inlineStr">
        <is>
          <t>Low</t>
        </is>
      </c>
      <c r="D19" s="59" t="inlineStr">
        <is>
          <t>ISOCTRL/SoA implementation status: Planned.</t>
        </is>
      </c>
    </row>
    <row r="20">
      <c r="A20" s="59" t="inlineStr">
        <is>
          <t>A.6.1, A.6.4, A.6.6, A.6.7, A.6.8</t>
        </is>
      </c>
      <c r="B20" s="59" t="inlineStr">
        <is>
          <t>ISMS evidence</t>
        </is>
      </c>
      <c r="C20" s="59" t="inlineStr">
        <is>
          <t>Medium</t>
        </is>
      </c>
      <c r="D20" s="59" t="inlineStr">
        <is>
          <t>Evidence status: Partial.</t>
        </is>
      </c>
    </row>
    <row r="21">
      <c r="A21" s="59" t="inlineStr">
        <is>
          <t>A.6.1, A.6.4, A.6.6, A.6.7, A.6.8</t>
        </is>
      </c>
      <c r="B21" s="59" t="inlineStr">
        <is>
          <t>ISMS effectiveness</t>
        </is>
      </c>
      <c r="C21" s="59" t="inlineStr">
        <is>
          <t>Low</t>
        </is>
      </c>
      <c r="D21" s="59" t="inlineStr">
        <is>
          <t>This control row cannot indicate that the ISMS is effective.</t>
        </is>
      </c>
    </row>
    <row r="22">
      <c r="A22" s="59" t="inlineStr">
        <is>
          <t>A.6.2, A.6.3, A.6.5</t>
        </is>
      </c>
      <c r="B22" s="59" t="inlineStr">
        <is>
          <t>ISMS effectiveness</t>
        </is>
      </c>
      <c r="C22" s="59" t="inlineStr">
        <is>
          <t>Medium</t>
        </is>
      </c>
      <c r="D22" s="59" t="inlineStr">
        <is>
          <t>Implemented with complete file evidence; that is still an indirect indication, not proof of ISMS effectiveness (ISO 27001 9.1).</t>
        </is>
      </c>
    </row>
    <row r="23">
      <c r="A23" s="59" t="inlineStr">
        <is>
          <t>A.6.4</t>
        </is>
      </c>
      <c r="B23" s="59" t="inlineStr">
        <is>
          <t>ISMS implementation</t>
        </is>
      </c>
      <c r="C23" s="59" t="inlineStr">
        <is>
          <t>Low</t>
        </is>
      </c>
      <c r="D23" s="59" t="inlineStr">
        <is>
          <t>ISOCTRL/SoA implementation status: Planned.</t>
        </is>
      </c>
    </row>
    <row r="24">
      <c r="A24" s="59" t="inlineStr">
        <is>
          <t>A.7.1, A.7.2, A.7.3, A.7.4, A.7.5, A.7.7, A.7.8, A.7.9, A.7.10, A.7.13, A.7.14</t>
        </is>
      </c>
      <c r="B24" s="59" t="inlineStr">
        <is>
          <t>ISMS evidence</t>
        </is>
      </c>
      <c r="C24" s="59" t="inlineStr">
        <is>
          <t>Medium</t>
        </is>
      </c>
      <c r="D24" s="59" t="inlineStr">
        <is>
          <t>Evidence status: Partial.</t>
        </is>
      </c>
    </row>
    <row r="25">
      <c r="A25" s="59" t="inlineStr">
        <is>
          <t>A.7.1, A.7.2, A.7.3, A.7.4, A.7.5, A.7.7, A.7.8, A.7.9, A.7.10, A.7.13, A.7.14</t>
        </is>
      </c>
      <c r="B25" s="59" t="inlineStr">
        <is>
          <t>ISMS effectiveness</t>
        </is>
      </c>
      <c r="C25" s="59" t="inlineStr">
        <is>
          <t>Low</t>
        </is>
      </c>
      <c r="D25" s="59" t="inlineStr">
        <is>
          <t>This control row cannot indicate that the ISMS is effective.</t>
        </is>
      </c>
    </row>
    <row r="26">
      <c r="A26" s="59" t="inlineStr">
        <is>
          <t>A.7.4</t>
        </is>
      </c>
      <c r="B26" s="59" t="inlineStr">
        <is>
          <t>ISMS implementation</t>
        </is>
      </c>
      <c r="C26" s="59" t="inlineStr">
        <is>
          <t>Medium</t>
        </is>
      </c>
      <c r="D26" s="59" t="inlineStr">
        <is>
          <t>ISOCTRL/SoA implementation status: In progress.</t>
        </is>
      </c>
    </row>
    <row r="27">
      <c r="A27" s="59" t="inlineStr">
        <is>
          <t>A.7.5</t>
        </is>
      </c>
      <c r="B27" s="59" t="inlineStr">
        <is>
          <t>ISMS implementation</t>
        </is>
      </c>
      <c r="C27" s="59" t="inlineStr">
        <is>
          <t>Low</t>
        </is>
      </c>
      <c r="D27" s="59" t="inlineStr">
        <is>
          <t>ISOCTRL/SoA implementation status: Planned.</t>
        </is>
      </c>
    </row>
    <row r="28">
      <c r="A28" s="59" t="inlineStr">
        <is>
          <t>A.8.1, A.8.2, A.8.3, A.8.4, A.8.6, A.8.7, A.8.8, A.8.9, A.8.10, A.8.12, A.8.14, A.8.15, A.8.16, A.8.17, A.8.18, A.8.19, A.8.20, A.8.21, A.8.22, A.8.25, A.8.26, A.8.27, A.8.28, A.8.29, A.8.31, A.8.32, A.8.34</t>
        </is>
      </c>
      <c r="B28" s="59" t="inlineStr">
        <is>
          <t>ISMS evidence</t>
        </is>
      </c>
      <c r="C28" s="59" t="inlineStr">
        <is>
          <t>Medium</t>
        </is>
      </c>
      <c r="D28" s="59" t="inlineStr">
        <is>
          <t>Evidence status: Partial.</t>
        </is>
      </c>
    </row>
    <row r="29">
      <c r="A29" s="59" t="inlineStr">
        <is>
          <t>A.8.1, A.8.2, A.8.3, A.8.4, A.8.6, A.8.7, A.8.8, A.8.9, A.8.10, A.8.11, A.8.12, A.8.14, A.8.15, A.8.16, A.8.17, A.8.18, A.8.19, A.8.20, A.8.21, A.8.22, A.8.23, A.8.25, A.8.26, A.8.27, A.8.28, A.8.29, A.8.31, A.8.32, A.8.33, A.8.34</t>
        </is>
      </c>
      <c r="B29" s="59" t="inlineStr">
        <is>
          <t>ISMS effectiveness</t>
        </is>
      </c>
      <c r="C29" s="59" t="inlineStr">
        <is>
          <t>Low</t>
        </is>
      </c>
      <c r="D29" s="59" t="inlineStr">
        <is>
          <t>This control row cannot indicate that the ISMS is effective.</t>
        </is>
      </c>
    </row>
    <row r="30">
      <c r="A30" s="59" t="inlineStr">
        <is>
          <t>A.8.2, A.8.8, A.8.9, A.8.10, A.8.16, A.8.18, A.8.22, A.8.26, A.8.29</t>
        </is>
      </c>
      <c r="B30" s="59" t="inlineStr">
        <is>
          <t>ISMS implementation</t>
        </is>
      </c>
      <c r="C30" s="59" t="inlineStr">
        <is>
          <t>Medium</t>
        </is>
      </c>
      <c r="D30" s="59" t="inlineStr">
        <is>
          <t>ISOCTRL/SoA implementation status: In progress.</t>
        </is>
      </c>
    </row>
    <row r="31">
      <c r="A31" s="59" t="inlineStr">
        <is>
          <t>A.8.5, A.8.13, A.8.24</t>
        </is>
      </c>
      <c r="B31" s="59" t="inlineStr">
        <is>
          <t>ISMS effectiveness</t>
        </is>
      </c>
      <c r="C31" s="59" t="inlineStr">
        <is>
          <t>Medium</t>
        </is>
      </c>
      <c r="D31" s="59" t="inlineStr">
        <is>
          <t>Implemented with complete file evidence; that is still an indirect indication, not proof of ISMS effectiveness (ISO 27001 9.1).</t>
        </is>
      </c>
    </row>
    <row r="32">
      <c r="A32" s="59" t="inlineStr">
        <is>
          <t>A.8.6, A.8.11, A.8.12, A.8.23, A.8.27, A.8.33</t>
        </is>
      </c>
      <c r="B32" s="59" t="inlineStr">
        <is>
          <t>ISMS implementation</t>
        </is>
      </c>
      <c r="C32" s="59" t="inlineStr">
        <is>
          <t>Low</t>
        </is>
      </c>
      <c r="D32" s="59" t="inlineStr">
        <is>
          <t>ISOCTRL/SoA implementation status: Planned.</t>
        </is>
      </c>
    </row>
    <row r="33">
      <c r="A33" s="59" t="inlineStr">
        <is>
          <t>A.8.11, A.8.23, A.8.33</t>
        </is>
      </c>
      <c r="B33" s="59" t="inlineStr">
        <is>
          <t>ISMS evidence</t>
        </is>
      </c>
      <c r="C33" s="59" t="inlineStr">
        <is>
          <t>Low</t>
        </is>
      </c>
      <c r="D33" s="59" t="inlineStr">
        <is>
          <t>Evidence status: Missing.</t>
        </is>
      </c>
    </row>
  </sheetData>
  <sheetProtection selectLockedCells="0" selectUnlockedCells="0" sheet="1" objects="0" insertRows="1" insertHyperlinks="1" autoFilter="1" scenarios="0" formatColumns="1" deleteColumns="1" insertColumns="1" pivotTables="1" deleteRows="1" formatCells="1" formatRows="1" sort="1"/>
  <conditionalFormatting sqref="C2:C33">
    <cfRule type="expression" priority="1" dxfId="0">
      <formula>OR(LOWER(C2)="approved",LOWER(C2)="closed",LOWER(C2)="complete",LOWER(C2)="en curso",LOWER(C2)="high",LOWER(C2)="im plan",LOWER(C2)="implemented",LOWER(C2)="on track",LOWER(C2)="yes")</formula>
    </cfRule>
    <cfRule type="expression" priority="2" dxfId="1">
      <formula>OR(LOWER(C2)="active",LOWER(C2)="beobachten",LOWER(C2)="contained",LOWER(C2)="deferred",LOWER(C2)="effectiveness check",LOWER(C2)="in progress",LOWER(C2)="in review",LOWER(C2)="in treatment",LOWER(C2)="medium",LOWER(C2)="not started",LOWER(C2)="observar",LOWER(C2)="partial",LOWER(C2)="pending review",LOWER(C2)="planned",LOWER(C2)="proposed",LOWER(C2)="update in progress",LOWER(C2)="watch")</formula>
    </cfRule>
    <cfRule type="expression" priority="3" dxfId="2">
      <formula>OR(LOWER(C2)="below target",LOWER(C2)="brecha",LOWER(C2)="draft",LOWER(C2)="gap",LOWER(C2)="low",LOWER(C2)="lücke",LOWER(C2)="missing",LOWER(C2)="no",LOWER(C2)="open")</formula>
    </cfRule>
  </conditionalFormatting>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20.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28"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Review and decision</t>
        </is>
      </c>
    </row>
    <row r="2" s="23"/>
    <row r="3" s="23">
      <c r="A3" s="65" t="inlineStr">
        <is>
          <t>Field</t>
        </is>
      </c>
      <c r="B3" s="65" t="inlineStr">
        <is>
          <t>Value</t>
        </is>
      </c>
    </row>
    <row r="4" s="23">
      <c r="A4" s="59" t="inlineStr">
        <is>
          <t>Decision</t>
        </is>
      </c>
      <c r="B4" s="59" t="inlineStr">
        <is>
          <t>KPI values are Excel formulas over measure slices loaded from the evidence snapshot. This workbook does not store a separate readiness percentage.</t>
        </is>
      </c>
    </row>
    <row r="5" s="23">
      <c r="A5" s="59" t="inlineStr">
        <is>
          <t>Workbook sections reviewed</t>
        </is>
      </c>
      <c r="B5" s="59" t="inlineStr">
        <is>
          <t>7</t>
        </is>
      </c>
    </row>
    <row r="6" s="23">
      <c r="A6" s="59" t="inlineStr">
        <is>
          <t>Metrics reviewed</t>
        </is>
      </c>
      <c r="B6" s="59" t="inlineStr">
        <is>
          <t>6</t>
        </is>
      </c>
    </row>
    <row r="7" s="23">
      <c r="A7" s="59" t="inlineStr">
        <is>
          <t>Open gaps</t>
        </is>
      </c>
      <c r="B7" s="59" t="inlineStr">
        <is>
          <t>11</t>
        </is>
      </c>
    </row>
    <row r="8" s="23">
      <c r="A8" s="59" t="inlineStr">
        <is>
          <t>Next milestone</t>
        </is>
      </c>
      <c r="B8" s="59" t="inlineStr">
        <is>
          <t>2026-09-12</t>
        </is>
      </c>
    </row>
    <row r="9" s="23">
      <c r="A9" s="59" t="inlineStr">
        <is>
          <t>Reviewed by</t>
        </is>
      </c>
      <c r="B9" s="59" t="inlineStr">
        <is>
          <t>ISMS Manager</t>
        </is>
      </c>
    </row>
    <row r="10" s="23">
      <c r="A10" s="59" t="inlineStr">
        <is>
          <t>Decision date</t>
        </is>
      </c>
      <c r="B10" s="59" t="inlineStr">
        <is>
          <t>2026-08-29</t>
        </is>
      </c>
    </row>
    <row r="11" s="23">
      <c r="A11" s="59" t="inlineStr">
        <is>
          <t>Evidence reference</t>
        </is>
      </c>
      <c r="B11" s="59" t="inlineStr">
        <is>
          <t>arcfield.platform.surv.2026-09-11</t>
        </is>
      </c>
    </row>
    <row r="12" s="23"/>
    <row r="13" ht="51" customHeight="1" s="23">
      <c r="A13" s="53" t="inlineStr">
        <is>
          <t>💡 Hint: Close with a decision so implementation readiness and remaining blockers are explicit.
Book reference: Implementation &amp; Certification, Implementation Readiness &amp; Planning</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21.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[Implementation &amp; Certification, Implementation Readiness &amp; Planning](https://www.amazon.com/s?k=ISO+27001+for+Software+Companies+Implementation+and+Certification) — Primary operating chapter for this companion artifact.</t>
        </is>
      </c>
    </row>
    <row r="6" s="23">
      <c r="A6" s="52" t="inlineStr">
        <is>
          <t>[Implementation &amp; Certification, Implementation Readiness &amp; Planning](https://www.amazon.com/s?k=ISO+27001+for+Software+Companies+Implementation+and+Certification)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[DCP Document Control Procedure (Secure Engineering, Access Control &amp; Identity Management)](https://www.amazon.com/dp/9789908983455) — Interface record. Cite this Document Control version; do not copy this file into that record.</t>
        </is>
      </c>
    </row>
    <row r="9" s="23">
      <c r="A9" s="52" t="inlineStr">
        <is>
          <t>[ELAI Evidence Log / Audit Pack Index (Implementation &amp; Certification, Audit Process)](https://www.amazon.com/s?k=ISO+27001+for+Software+Companies+Implementation+and+Certification) — Interface record. Cite this Document Control version; do not copy this file into that record.</t>
        </is>
      </c>
    </row>
    <row r="10" s="23">
      <c r="A10" s="52" t="inlineStr">
        <is>
          <t>[MDR Mandatory Documents and Records Register (Implementation &amp; Certification, Asset Management &amp; Information Classification)](https://www.amazon.com/s?k=ISO+27001+for+Software+Companies+Implementation+and+Certification) — Interface record. Cite this Document Control version; do not copy this file into that record.</t>
        </is>
      </c>
    </row>
    <row r="11" s="23">
      <c r="A11" s="52" t="inlineStr">
        <is>
          <t>[REQT ISO 27001 Clauses 4-10 Requirements Tracker (Dual Compliance, ISO 27001 &amp; NIS2)](https://www.amazon.com/dp/9789908983479)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22.xml><?xml version="1.0" encoding="utf-8"?>
<worksheet xmlns="http://schemas.openxmlformats.org/spreadsheetml/2006/main">
  <sheetPr>
    <outlinePr applyStyles="0" summaryBelow="1" summaryRight="1" showOutlineSymbols="1"/>
    <pageSetUpPr autoPageBreaks="1" fitToPage="1"/>
  </sheetPr>
  <dimension ref="A1:F10"/>
  <sheetViews>
    <sheetView workbookViewId="0">
      <pane ySplit="3" topLeftCell="A4" activePane="bottomLeft" state="frozen"/>
      <selection pane="bottomLeft" activeCell="A1" sqref="A1"/>
    </sheetView>
  </sheetViews>
  <sheetFormatPr baseColWidth="8" defaultRowHeight="15"/>
  <cols>
    <col width="48" bestFit="1" customWidth="1" style="23" min="1" max="1"/>
    <col width="20" bestFit="1" customWidth="1" style="23" min="2" max="2"/>
    <col width="16" bestFit="1" customWidth="1" style="23" min="3" max="3"/>
    <col width="17" bestFit="1" customWidth="1" style="23" min="4" max="4"/>
    <col width="33" bestFit="1" customWidth="1" style="23" min="5" max="5"/>
    <col width="16" bestFit="1" customWidth="1" style="23" min="6" max="6"/>
  </cols>
  <sheetData>
    <row r="1" s="23">
      <c r="A1" s="66" t="inlineStr">
        <is>
          <t>Traceability — IMPL-WB</t>
        </is>
      </c>
    </row>
    <row r="2" s="23"/>
    <row r="3" s="23">
      <c r="A3" s="57" t="inlineStr">
        <is>
          <t>Chain Step</t>
        </is>
      </c>
      <c r="B3" s="57" t="inlineStr">
        <is>
          <t>Expected ID Column</t>
        </is>
      </c>
      <c r="C3" s="57" t="inlineStr">
        <is>
          <t>Found On Sheet</t>
        </is>
      </c>
      <c r="D3" s="57" t="inlineStr">
        <is>
          <t>Sample Header</t>
        </is>
      </c>
      <c r="E3" s="57" t="inlineStr">
        <is>
          <t>Rows With ID</t>
        </is>
      </c>
      <c r="F3" s="57" t="inlineStr">
        <is>
          <t>Orphan Risk</t>
        </is>
      </c>
    </row>
    <row r="4" s="23">
      <c r="A4" s="34" t="inlineStr">
        <is>
          <t>Risk</t>
        </is>
      </c>
      <c r="B4" s="34" t="inlineStr">
        <is>
          <t>risk_id</t>
        </is>
      </c>
      <c r="C4" s="34" t="inlineStr">
        <is>
          <t>HighRisk</t>
        </is>
      </c>
      <c r="D4" s="34" t="inlineStr">
        <is>
          <t>Risk ID</t>
        </is>
      </c>
      <c r="E4" s="34">
        <f>COUNTA('HighRisk'!A2:A500)</f>
        <v/>
      </c>
      <c r="F4" s="34" t="inlineStr">
        <is>
          <t>OK</t>
        </is>
      </c>
    </row>
    <row r="5" s="23">
      <c r="A5" s="34" t="inlineStr">
        <is>
          <t>Treatment</t>
        </is>
      </c>
      <c r="B5" s="34" t="inlineStr">
        <is>
          <t>treatment_id</t>
        </is>
      </c>
      <c r="C5" s="34" t="inlineStr">
        <is>
          <t>HighRisk</t>
        </is>
      </c>
      <c r="D5" s="34" t="inlineStr">
        <is>
          <t>Treatment ID</t>
        </is>
      </c>
      <c r="E5" s="34">
        <f>COUNTA('HighRisk'!C2:C500)</f>
        <v/>
      </c>
      <c r="F5" s="34" t="inlineStr">
        <is>
          <t>OK</t>
        </is>
      </c>
    </row>
    <row r="6" s="23">
      <c r="A6" s="67" t="inlineStr">
        <is>
          <t>Control</t>
        </is>
      </c>
      <c r="B6" s="34" t="inlineStr">
        <is>
          <t>control_id</t>
        </is>
      </c>
      <c r="C6" s="34" t="inlineStr">
        <is>
          <t>SoA</t>
        </is>
      </c>
      <c r="D6" s="34" t="inlineStr">
        <is>
          <t>Control ID</t>
        </is>
      </c>
      <c r="E6" s="34">
        <f>COUNTA('SoA'!A2:A500)</f>
        <v/>
      </c>
      <c r="F6" s="34" t="inlineStr">
        <is>
          <t>OK</t>
        </is>
      </c>
    </row>
    <row r="7" s="23">
      <c r="A7" s="34" t="inlineStr">
        <is>
          <t>SoA</t>
        </is>
      </c>
      <c r="B7" s="34" t="inlineStr">
        <is>
          <t>soa_id</t>
        </is>
      </c>
      <c r="C7" s="34" t="inlineStr">
        <is>
          <t>—</t>
        </is>
      </c>
      <c r="D7" s="34" t="inlineStr">
        <is>
          <t>—</t>
        </is>
      </c>
      <c r="E7" s="34" t="n">
        <v>0</v>
      </c>
      <c r="F7" s="34" t="inlineStr">
        <is>
          <t>Missing column</t>
        </is>
      </c>
    </row>
    <row r="8" s="23">
      <c r="A8" s="34" t="inlineStr">
        <is>
          <t>Evidence</t>
        </is>
      </c>
      <c r="B8" s="34" t="inlineStr">
        <is>
          <t>evidence_id</t>
        </is>
      </c>
      <c r="C8" s="34" t="inlineStr">
        <is>
          <t>ClauseStatus</t>
        </is>
      </c>
      <c r="D8" s="34" t="inlineStr">
        <is>
          <t>Evidence status</t>
        </is>
      </c>
      <c r="E8" s="34">
        <f>COUNTA('ClauseStatus'!C2:C500)</f>
        <v/>
      </c>
      <c r="F8" s="34" t="inlineStr">
        <is>
          <t>OK</t>
        </is>
      </c>
    </row>
    <row r="9" s="23">
      <c r="A9" s="34" t="inlineStr">
        <is>
          <t>Action</t>
        </is>
      </c>
      <c r="B9" s="34" t="inlineStr">
        <is>
          <t>action_id</t>
        </is>
      </c>
      <c r="C9" s="34" t="inlineStr">
        <is>
          <t>OpenActions</t>
        </is>
      </c>
      <c r="D9" s="34" t="inlineStr">
        <is>
          <t>Action ID</t>
        </is>
      </c>
      <c r="E9" s="34">
        <f>COUNTA('OpenActions'!A2:A500)</f>
        <v/>
      </c>
      <c r="F9" s="34" t="inlineStr">
        <is>
          <t>OK</t>
        </is>
      </c>
    </row>
    <row r="10" s="23">
      <c r="A10" s="68" t="inlineStr">
        <is>
          <t>Chain: Risk → Treatment → Control → SoA → Evidence → Action</t>
        </is>
      </c>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worksheet>
</file>

<file path=xl/worksheets/sheet23.xml><?xml version="1.0" encoding="utf-8"?>
<worksheet xmlns="http://schemas.openxmlformats.org/spreadsheetml/2006/main">
  <sheetPr>
    <outlinePr applyStyles="0" summaryBelow="1" summaryRight="1" showOutlineSymbols="1"/>
    <pageSetUpPr autoPageBreaks="1" fitToPage="0"/>
  </sheetPr>
  <dimension ref="A1:A1"/>
  <sheetViews>
    <sheetView zoomScale="100" workbookViewId="0">
      <selection activeCell="A1" activeCellId="0" sqref="A1"/>
    </sheetView>
  </sheetViews>
  <sheetFormatPr baseColWidth="8" defaultRowHeight="15"/>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24.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IMPL-WB</t>
        </is>
      </c>
    </row>
    <row r="8">
      <c r="A8" t="inlineStr">
        <is>
          <t>artifactTitle</t>
        </is>
      </c>
      <c r="B8" t="inlineStr">
        <is>
          <t>Operational ISMS Dashboard</t>
        </is>
      </c>
    </row>
    <row r="9">
      <c r="A9" t="inlineStr">
        <is>
          <t>assetType</t>
        </is>
      </c>
      <c r="B9" t="inlineStr">
        <is>
          <t>Dashboard</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CURATED-076</t>
        </is>
      </c>
    </row>
    <row r="17">
      <c r="A17" t="inlineStr">
        <is>
          <t>sourceHeading</t>
        </is>
      </c>
      <c r="B17" t="inlineStr">
        <is>
          <t>ISMS Implementation Workbook</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25.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26.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Operational ISMS Dashboard</dc:title>
  <dc:description xmlns:dc="http://purl.org/dc/elements/1.1/">This artifact is part of the official ExportableProof Companion package issued by MessemerTech.</dc:description>
  <dc:subject xmlns:dc="http://purl.org/dc/elements/1.1/">Official ExportableProof Companion Artifact IMPL-WB</dc:subject>
  <dcterms:created xmlns:dcterms="http://purl.org/dc/terms/" xmlns:xsi="http://www.w3.org/2001/XMLSchema-instance" xsi:type="dcterms:W3CDTF">2026-09-01T06:15:13Z</dcterms:created>
  <dcterms:modified xmlns:dcterms="http://purl.org/dc/terms/" xmlns:xsi="http://www.w3.org/2001/XMLSchema-instance" xsi:type="dcterms:W3CDTF">2026-09-19T20:15:14Z</dcterms:modified>
  <cp:category>Dashboard</cp:category>
  <cp:revision>6</cp:revision>
  <cp:keywords>ExportableProof, MessemerTech, Companion, ISO 27001</cp:keywords>
</cp:coreProperties>
</file>